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pplication" sheetId="1" state="visible" r:id="rId2"/>
    <sheet name="Feuil1" sheetId="2" state="visible" r:id="rId3"/>
  </sheets>
  <definedNames>
    <definedName function="false" hidden="false" localSheetId="0" name="_xlnm.Print_Area" vbProcedure="false">Application!$A$2:$Q$52</definedName>
    <definedName function="false" hidden="false" localSheetId="0" name="_xlnm.Print_Area" vbProcedure="false">Application!$A$2:$Q$52</definedName>
    <definedName function="false" hidden="false" localSheetId="0" name="_xlnm._FilterDatabase" vbProcedure="false">Application!$K$25:$K$30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<sst xmlns="http://schemas.openxmlformats.org/spreadsheetml/2006/main" count="194" uniqueCount="115">
  <si>
    <t xml:space="preserve">WNF Passage de grades </t>
  </si>
  <si>
    <t xml:space="preserve">National </t>
  </si>
  <si>
    <t xml:space="preserve">degré 1 à 3 </t>
  </si>
  <si>
    <t xml:space="preserve">Pays / Country</t>
  </si>
  <si>
    <t xml:space="preserve">Commission nationale des grades   Composition du jury</t>
  </si>
  <si>
    <t xml:space="preserve">Licence N°</t>
  </si>
  <si>
    <t xml:space="preserve">Nom</t>
  </si>
  <si>
    <t xml:space="preserve">Prénom</t>
  </si>
  <si>
    <t xml:space="preserve">Grade</t>
  </si>
  <si>
    <t xml:space="preserve">Date grade</t>
  </si>
  <si>
    <t xml:space="preserve">Club</t>
  </si>
  <si>
    <t xml:space="preserve">Fonction </t>
  </si>
  <si>
    <t xml:space="preserve">Président</t>
  </si>
  <si>
    <t xml:space="preserve">Secrétaire</t>
  </si>
  <si>
    <t xml:space="preserve">Membre</t>
  </si>
  <si>
    <t xml:space="preserve">Clubs représentés</t>
  </si>
  <si>
    <t xml:space="preserve">LES DATES S'INSCRIVENT : </t>
  </si>
  <si>
    <t xml:space="preserve">FRAPPER SUR LE CLAVIER 12.6.53</t>
  </si>
  <si>
    <t xml:space="preserve">Name of Dojo/Club</t>
  </si>
  <si>
    <t xml:space="preserve">WNF Licence Nr. (Club)</t>
  </si>
  <si>
    <t xml:space="preserve">THE DATES ARE ENTERED:</t>
  </si>
  <si>
    <t xml:space="preserve">HIT ON THE KEYBOARD  12.6.53</t>
  </si>
  <si>
    <t xml:space="preserve">Moscou</t>
  </si>
  <si>
    <t xml:space="preserve">Grades</t>
  </si>
  <si>
    <t xml:space="preserve">Bogota</t>
  </si>
  <si>
    <t xml:space="preserve">Pour le séparateur avec les points  .  Voir le didactitique  Excel virgule_point_a.pdf</t>
  </si>
  <si>
    <r>
      <rPr>
        <b val="true"/>
        <sz val="14"/>
        <color rgb="FF000000"/>
        <rFont val="Calibri"/>
        <family val="2"/>
        <charset val="1"/>
      </rPr>
      <t xml:space="preserve">Age </t>
    </r>
    <r>
      <rPr>
        <b val="true"/>
        <sz val="12"/>
        <color rgb="FF000000"/>
        <rFont val="Calibri"/>
        <family val="2"/>
        <charset val="1"/>
      </rPr>
      <t xml:space="preserve">minimum</t>
    </r>
  </si>
  <si>
    <t xml:space="preserve">16 ans</t>
  </si>
  <si>
    <t xml:space="preserve">18 ans</t>
  </si>
  <si>
    <t xml:space="preserve">21 ans</t>
  </si>
  <si>
    <t xml:space="preserve">AJCP</t>
  </si>
  <si>
    <t xml:space="preserve">For the separator with the points. See the Excel tutorial virgule_point_a.pdf</t>
  </si>
  <si>
    <r>
      <rPr>
        <b val="true"/>
        <sz val="14"/>
        <color rgb="FF000000"/>
        <rFont val="Calibri"/>
        <family val="2"/>
        <charset val="1"/>
      </rPr>
      <t xml:space="preserve">Pratique </t>
    </r>
    <r>
      <rPr>
        <b val="true"/>
        <sz val="12"/>
        <color rgb="FF000000"/>
        <rFont val="Calibri"/>
        <family val="2"/>
        <charset val="1"/>
      </rPr>
      <t xml:space="preserve">minimum </t>
    </r>
  </si>
  <si>
    <t xml:space="preserve">2 ans</t>
  </si>
  <si>
    <t xml:space="preserve">3 ans</t>
  </si>
  <si>
    <t xml:space="preserve">4 ans </t>
  </si>
  <si>
    <t xml:space="preserve">Lausanne</t>
  </si>
  <si>
    <t xml:space="preserve">Membres</t>
  </si>
  <si>
    <t xml:space="preserve">Date  examen</t>
  </si>
  <si>
    <t xml:space="preserve">*Résultat </t>
  </si>
  <si>
    <t xml:space="preserve">Réussi</t>
  </si>
  <si>
    <t xml:space="preserve">Nombre candidat</t>
  </si>
  <si>
    <t xml:space="preserve">*grade actuel                                  current grade</t>
  </si>
  <si>
    <t xml:space="preserve">*Date d'obtention du grade                                Date of graduation</t>
  </si>
  <si>
    <t xml:space="preserve">grade présenté     grade presented</t>
  </si>
  <si>
    <t xml:space="preserve">Conditions remplies ? Conditions fulfilled?</t>
  </si>
  <si>
    <t xml:space="preserve">Date d'obtention du grade                                Date of graduation</t>
  </si>
  <si>
    <t xml:space="preserve">Echec</t>
  </si>
  <si>
    <r>
      <rPr>
        <b val="true"/>
        <sz val="11"/>
        <color rgb="FF00B050"/>
        <rFont val="Calibri"/>
        <family val="2"/>
        <charset val="1"/>
      </rPr>
      <t xml:space="preserve">vert = réussi     </t>
    </r>
    <r>
      <rPr>
        <b val="true"/>
        <sz val="11"/>
        <color rgb="FFFF0000"/>
        <rFont val="Calibri"/>
        <family val="2"/>
        <charset val="1"/>
      </rPr>
      <t xml:space="preserve">rouge = échec</t>
    </r>
  </si>
  <si>
    <t xml:space="preserve">*mandatory fields! (Please read info-sheet and checklist for further informations)</t>
  </si>
  <si>
    <r>
      <rPr>
        <b val="true"/>
        <sz val="11"/>
        <color rgb="FF000000"/>
        <rFont val="Calibri"/>
        <family val="2"/>
        <charset val="1"/>
      </rPr>
      <t xml:space="preserve">*Licence number 
</t>
    </r>
    <r>
      <rPr>
        <b val="true"/>
        <sz val="11"/>
        <color rgb="FFFF0000"/>
        <rFont val="Calibri"/>
        <family val="2"/>
        <charset val="1"/>
      </rPr>
      <t xml:space="preserve">leave empty for new member or fo new/lost passport</t>
    </r>
  </si>
  <si>
    <t xml:space="preserve">*First name</t>
  </si>
  <si>
    <r>
      <rPr>
        <b val="true"/>
        <sz val="11"/>
        <color rgb="FF000000"/>
        <rFont val="Calibri"/>
        <family val="2"/>
        <charset val="1"/>
      </rPr>
      <t xml:space="preserve">*FAMILY NAME
</t>
    </r>
    <r>
      <rPr>
        <b val="true"/>
        <sz val="11"/>
        <color rgb="FFFF0000"/>
        <rFont val="Calibri"/>
        <family val="2"/>
        <charset val="1"/>
      </rPr>
      <t xml:space="preserve">CAPITAL LETTERS</t>
    </r>
  </si>
  <si>
    <t xml:space="preserve">*Birth date
day.month.year
(eg: 01.09.1985)  </t>
  </si>
  <si>
    <t xml:space="preserve">*Issue date of passport
day.month.year
(i.e. 13.09.2010)  </t>
  </si>
  <si>
    <t xml:space="preserve">*Expiry date of passport
day.month.year
(like this: 13.09.2018)  </t>
  </si>
  <si>
    <t xml:space="preserve">*Club du candidat</t>
  </si>
  <si>
    <t xml:space="preserve">Age</t>
  </si>
  <si>
    <r>
      <rPr>
        <b val="true"/>
        <sz val="11"/>
        <color rgb="FF00B050"/>
        <rFont val="Calibri"/>
        <family val="2"/>
        <charset val="1"/>
      </rPr>
      <t xml:space="preserve">1 = réussi       </t>
    </r>
    <r>
      <rPr>
        <b val="true"/>
        <sz val="11"/>
        <color rgb="FF000000"/>
        <rFont val="Calibri"/>
        <family val="2"/>
        <charset val="1"/>
      </rPr>
      <t xml:space="preserve">  </t>
    </r>
    <r>
      <rPr>
        <b val="true"/>
        <sz val="11"/>
        <color rgb="FFFF0000"/>
        <rFont val="Calibri"/>
        <family val="2"/>
        <charset val="1"/>
      </rPr>
      <t xml:space="preserve">2 = échec</t>
    </r>
  </si>
  <si>
    <t xml:space="preserve">Observation éventuelle </t>
  </si>
  <si>
    <t xml:space="preserve">cellule rouge = pas N° WNF red cell = no WNF number</t>
  </si>
  <si>
    <t xml:space="preserve">SERGE</t>
  </si>
  <si>
    <t xml:space="preserve">LINA</t>
  </si>
  <si>
    <t xml:space="preserve">07.11.1966</t>
  </si>
  <si>
    <t xml:space="preserve">01.01.2013</t>
  </si>
  <si>
    <t xml:space="preserve">01.02.2022</t>
  </si>
  <si>
    <t xml:space="preserve">1</t>
  </si>
  <si>
    <t xml:space="preserve">JULIEN</t>
  </si>
  <si>
    <t xml:space="preserve">IVO</t>
  </si>
  <si>
    <t xml:space="preserve">14.02.1987</t>
  </si>
  <si>
    <t xml:space="preserve">15.02.2013</t>
  </si>
  <si>
    <t xml:space="preserve">01.01.2023</t>
  </si>
  <si>
    <t xml:space="preserve">1k</t>
  </si>
  <si>
    <t xml:space="preserve">JEAN-PAUL</t>
  </si>
  <si>
    <t xml:space="preserve">DARIJO</t>
  </si>
  <si>
    <t xml:space="preserve">18.07.1955</t>
  </si>
  <si>
    <t xml:space="preserve">01.02.2014</t>
  </si>
  <si>
    <t xml:space="preserve">01.01.2024</t>
  </si>
  <si>
    <t xml:space="preserve">2</t>
  </si>
  <si>
    <t xml:space="preserve">LIZA</t>
  </si>
  <si>
    <t xml:space="preserve">LORENA</t>
  </si>
  <si>
    <t xml:space="preserve">01.01.2016</t>
  </si>
  <si>
    <t xml:space="preserve">ALEXANDRE</t>
  </si>
  <si>
    <t xml:space="preserve">MESA RUBIO</t>
  </si>
  <si>
    <t xml:space="preserve">16.06.2001</t>
  </si>
  <si>
    <t xml:space="preserve">BORIS</t>
  </si>
  <si>
    <t xml:space="preserve">30.09.1998</t>
  </si>
  <si>
    <t xml:space="preserve">OCEANE</t>
  </si>
  <si>
    <t xml:space="preserve">CUCHI GUIRAL</t>
  </si>
  <si>
    <t xml:space="preserve">08.09.2003</t>
  </si>
  <si>
    <t xml:space="preserve">THOMAS</t>
  </si>
  <si>
    <t xml:space="preserve">25.02.2020</t>
  </si>
  <si>
    <t xml:space="preserve">LUCAS</t>
  </si>
  <si>
    <t xml:space="preserve">FULLOLA RUIZ</t>
  </si>
  <si>
    <t xml:space="preserve">VALENTINO</t>
  </si>
  <si>
    <t xml:space="preserve">GOMEZ PLANA</t>
  </si>
  <si>
    <t xml:space="preserve">07.06.2001</t>
  </si>
  <si>
    <t xml:space="preserve">25.02.2012</t>
  </si>
  <si>
    <t xml:space="preserve">01.01.2021</t>
  </si>
  <si>
    <t xml:space="preserve">NAOMIE</t>
  </si>
  <si>
    <t xml:space="preserve">MOEN</t>
  </si>
  <si>
    <t xml:space="preserve">03.11.2002</t>
  </si>
  <si>
    <t xml:space="preserve">MARTA</t>
  </si>
  <si>
    <t xml:space="preserve">KRISTIANSEN</t>
  </si>
  <si>
    <t xml:space="preserve">DENIS</t>
  </si>
  <si>
    <t xml:space="preserve">GULBRANDSEN</t>
  </si>
  <si>
    <t xml:space="preserve">16.10.1956</t>
  </si>
  <si>
    <t xml:space="preserve">GISELE</t>
  </si>
  <si>
    <t xml:space="preserve">STAUSLAND</t>
  </si>
  <si>
    <t xml:space="preserve">25.11.1996</t>
  </si>
  <si>
    <t xml:space="preserve">FRANCOIS-XAVIER</t>
  </si>
  <si>
    <t xml:space="preserve">HANNS</t>
  </si>
  <si>
    <t xml:space="preserve">20.09.1983</t>
  </si>
  <si>
    <t xml:space="preserve">MAXHARRI</t>
  </si>
  <si>
    <t xml:space="preserve">0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</si>
</sst>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D/MM/YYYY"/>
    <numFmt numFmtId="166" formatCode="DD/MM/YYYY;@"/>
    <numFmt numFmtId="167" formatCode="0"/>
    <numFmt numFmtId="168" formatCode="0\ %"/>
    <numFmt numFmtId="169" formatCode="@"/>
    <numFmt numFmtId="170" formatCode="HH:MM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color rgb="FF0563C1"/>
      <name val="Arial"/>
      <family val="2"/>
      <charset val="238"/>
    </font>
    <font>
      <sz val="10"/>
      <name val="Arial"/>
      <family val="2"/>
      <charset val="238"/>
    </font>
    <font>
      <b val="true"/>
      <sz val="16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4"/>
      <color rgb="FFFF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6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00B050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2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sz val="10"/>
      <color rgb="FF303030"/>
      <name val="Arial"/>
      <family val="2"/>
      <charset val="1"/>
    </font>
    <font>
      <b val="true"/>
      <sz val="14"/>
      <color rgb="FF0070C0"/>
      <name val="Calibri"/>
      <family val="0"/>
    </font>
    <font>
      <b val="true"/>
      <sz val="14"/>
      <color rgb="FFFF0000"/>
      <name val="Calibri"/>
      <family val="0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99CCFF"/>
        <bgColor rgb="FF8FAADC"/>
      </patternFill>
    </fill>
    <fill>
      <patternFill patternType="solid">
        <fgColor rgb="FFFFF2CC"/>
        <bgColor rgb="FFEFEFF0"/>
      </patternFill>
    </fill>
    <fill>
      <patternFill patternType="solid">
        <fgColor rgb="FFFF0000"/>
        <bgColor rgb="FF9C0006"/>
      </patternFill>
    </fill>
    <fill>
      <patternFill patternType="solid">
        <fgColor rgb="FF00FF00"/>
        <bgColor rgb="FF00B050"/>
      </patternFill>
    </fill>
    <fill>
      <patternFill patternType="solid">
        <fgColor rgb="FFFFC000"/>
        <bgColor rgb="FFFF9900"/>
      </patternFill>
    </fill>
    <fill>
      <patternFill patternType="solid">
        <fgColor rgb="FFCCFFCC"/>
        <bgColor rgb="FFC6EFCE"/>
      </patternFill>
    </fill>
    <fill>
      <patternFill patternType="solid">
        <fgColor rgb="FFDEEBF7"/>
        <bgColor rgb="FFEFEFF0"/>
      </patternFill>
    </fill>
    <fill>
      <patternFill patternType="solid">
        <fgColor rgb="FFFFE699"/>
        <bgColor rgb="FFFFF2CC"/>
      </patternFill>
    </fill>
    <fill>
      <patternFill patternType="solid">
        <fgColor rgb="FF92D050"/>
        <bgColor rgb="FFC0C0C0"/>
      </patternFill>
    </fill>
    <fill>
      <patternFill patternType="solid">
        <fgColor rgb="FF8FAADC"/>
        <bgColor rgb="FF9F9FA0"/>
      </patternFill>
    </fill>
    <fill>
      <patternFill patternType="solid">
        <fgColor rgb="FFEFEFF0"/>
        <bgColor rgb="FFDEEBF7"/>
      </patternFill>
    </fill>
    <fill>
      <patternFill patternType="solid">
        <fgColor rgb="FF00FFCC"/>
        <bgColor rgb="FF00FFFF"/>
      </patternFill>
    </fill>
    <fill>
      <patternFill patternType="solid">
        <fgColor rgb="FF9F9FA0"/>
        <bgColor rgb="FF8FAADC"/>
      </patternFill>
    </fill>
    <fill>
      <patternFill patternType="solid">
        <fgColor rgb="FFDFDFE0"/>
        <bgColor rgb="FFDEEBF7"/>
      </patternFill>
    </fill>
  </fills>
  <borders count="66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 style="thick"/>
      <bottom style="medium"/>
      <diagonal/>
    </border>
    <border diagonalUp="false" diagonalDown="false">
      <left/>
      <right/>
      <top style="thick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ck"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/>
      <top/>
      <bottom style="thick"/>
      <diagonal/>
    </border>
    <border diagonalUp="false" diagonalDown="false">
      <left/>
      <right style="thick"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thick"/>
      <top style="thick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thick"/>
      <diagonal/>
    </border>
    <border diagonalUp="false" diagonalDown="false">
      <left style="medium"/>
      <right style="thick"/>
      <top style="medium"/>
      <bottom style="thick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ck"/>
      <top style="medium"/>
      <bottom style="medium"/>
      <diagonal/>
    </border>
    <border diagonalUp="false" diagonalDown="false">
      <left/>
      <right style="thick"/>
      <top/>
      <bottom style="thick"/>
      <diagonal/>
    </border>
    <border diagonalUp="false" diagonalDown="false">
      <left/>
      <right style="thick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ck"/>
      <top style="thin"/>
      <bottom style="hair"/>
      <diagonal/>
    </border>
    <border diagonalUp="false" diagonalDown="false">
      <left style="thick"/>
      <right style="thick"/>
      <top/>
      <bottom style="thick"/>
      <diagonal/>
    </border>
    <border diagonalUp="false" diagonalDown="false">
      <left style="thick"/>
      <right style="hair"/>
      <top style="medium"/>
      <bottom style="hair"/>
      <diagonal/>
    </border>
    <border diagonalUp="false" diagonalDown="false">
      <left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/>
      <top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 style="thick"/>
      <top style="medium"/>
      <bottom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thin"/>
      <bottom style="hair"/>
      <diagonal/>
    </border>
    <border diagonalUp="false" diagonalDown="false">
      <left style="dashed"/>
      <right/>
      <top style="dashed"/>
      <bottom style="dashed"/>
      <diagonal/>
    </border>
    <border diagonalUp="false" diagonalDown="false">
      <left style="thick"/>
      <right/>
      <top style="hair"/>
      <bottom style="hair"/>
      <diagonal/>
    </border>
    <border diagonalUp="false" diagonalDown="false">
      <left/>
      <right style="thick"/>
      <top style="hair"/>
      <bottom style="hair"/>
      <diagonal/>
    </border>
    <border diagonalUp="false" diagonalDown="false">
      <left style="thick"/>
      <right style="hair"/>
      <top style="hair"/>
      <bottom style="thick"/>
      <diagonal/>
    </border>
    <border diagonalUp="false" diagonalDown="false">
      <left style="hair"/>
      <right style="hair"/>
      <top style="hair"/>
      <bottom style="thick"/>
      <diagonal/>
    </border>
    <border diagonalUp="false" diagonalDown="false">
      <left style="hair"/>
      <right/>
      <top style="hair"/>
      <bottom style="thick"/>
      <diagonal/>
    </border>
    <border diagonalUp="false" diagonalDown="false">
      <left/>
      <right style="thin"/>
      <top/>
      <bottom style="thick"/>
      <diagonal/>
    </border>
    <border diagonalUp="false" diagonalDown="false">
      <left style="hair"/>
      <right/>
      <top/>
      <bottom style="thick"/>
      <diagonal/>
    </border>
    <border diagonalUp="false" diagonalDown="false">
      <left style="dashed"/>
      <right/>
      <top style="dashed"/>
      <bottom style="thick"/>
      <diagonal/>
    </border>
    <border diagonalUp="false" diagonalDown="false">
      <left style="thick"/>
      <right/>
      <top style="hair"/>
      <bottom style="thick"/>
      <diagonal/>
    </border>
    <border diagonalUp="false" diagonalDown="false">
      <left/>
      <right style="thick"/>
      <top style="hair"/>
      <bottom style="thick"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hair"/>
      <right style="hair"/>
      <top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7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5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2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3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3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4" borderId="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4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0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5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1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5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1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5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1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0" borderId="1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6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7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6" fillId="7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7" fillId="7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6" borderId="18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6" borderId="1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7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8" borderId="13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0" fillId="8" borderId="13" xfId="0" applyFont="false" applyBorder="true" applyAlignment="true" applyProtection="true">
      <alignment horizontal="left" vertical="center" textRotation="0" wrapText="false" indent="0" shrinkToFit="false"/>
      <protection locked="true" hidden="true"/>
    </xf>
    <xf numFmtId="164" fontId="7" fillId="8" borderId="2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2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8" borderId="2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7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7" fillId="8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8" borderId="1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8" borderId="1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7" fillId="8" borderId="1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7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0" fillId="0" borderId="23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9" borderId="25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9" borderId="26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5" fontId="9" fillId="10" borderId="27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5" fontId="9" fillId="10" borderId="2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0" fillId="2" borderId="2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1" fillId="11" borderId="2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2" fillId="11" borderId="27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8" fontId="13" fillId="11" borderId="29" xfId="19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24" xfId="0" applyFont="fals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2" borderId="3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12" borderId="5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9" fillId="12" borderId="31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9" fillId="12" borderId="5" xfId="0" applyFont="true" applyBorder="true" applyAlignment="true" applyProtection="true">
      <alignment horizontal="center" vertical="bottom" textRotation="90" wrapText="true" indent="0" shrinkToFit="false"/>
      <protection locked="true" hidden="true"/>
    </xf>
    <xf numFmtId="164" fontId="9" fillId="12" borderId="2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5" fontId="11" fillId="5" borderId="3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3" fillId="5" borderId="3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8" fontId="13" fillId="5" borderId="33" xfId="19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9" fillId="12" borderId="34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5" fillId="13" borderId="3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0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36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3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9" fillId="2" borderId="38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9" fillId="2" borderId="3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9" fillId="2" borderId="3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0" fillId="2" borderId="26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8" fillId="2" borderId="4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12" borderId="28" xfId="0" applyFont="true" applyBorder="true" applyAlignment="true" applyProtection="true">
      <alignment horizontal="center" vertical="center" textRotation="90" wrapText="true" indent="0" shrinkToFit="false"/>
      <protection locked="true" hidden="tru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7" fillId="14" borderId="29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41" xfId="0" applyFont="false" applyBorder="true" applyAlignment="true" applyProtection="true">
      <alignment horizontal="right" vertical="bottom" textRotation="0" wrapText="false" indent="0" shrinkToFit="false"/>
      <protection locked="true" hidden="true"/>
    </xf>
    <xf numFmtId="165" fontId="17" fillId="5" borderId="4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8" fillId="15" borderId="4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15" borderId="4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15" borderId="4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15" borderId="4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15" borderId="4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15" borderId="4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15" borderId="4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16" borderId="41" xfId="0" applyFont="false" applyBorder="true" applyAlignment="true" applyProtection="true">
      <alignment horizontal="right" vertical="bottom" textRotation="0" wrapText="false" indent="0" shrinkToFit="false"/>
      <protection locked="true" hidden="true"/>
    </xf>
    <xf numFmtId="164" fontId="18" fillId="0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4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8" fillId="0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8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7" fontId="18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8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7" fontId="18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0" xfId="0" applyFont="fals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19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0" borderId="5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5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20" fillId="0" borderId="5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4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8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54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8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8" fillId="0" borderId="5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9" fillId="0" borderId="5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4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5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5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18" fillId="0" borderId="4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0" borderId="5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9" fillId="0" borderId="5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57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18" fillId="0" borderId="57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18" fillId="0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0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0" borderId="59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60" xfId="0" applyFont="false" applyBorder="true" applyAlignment="true" applyProtection="true">
      <alignment horizontal="general" vertical="center" textRotation="0" wrapText="false" indent="0" shrinkToFit="false"/>
      <protection locked="true" hidden="true"/>
    </xf>
    <xf numFmtId="164" fontId="19" fillId="0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8" fillId="0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4" fillId="0" borderId="6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18" fillId="0" borderId="6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6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4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1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4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8" fillId="0" borderId="6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17" fillId="0" borderId="6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17" fillId="0" borderId="6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6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8" fillId="0" borderId="6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0" borderId="6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6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4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0" fillId="0" borderId="45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46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5" fontId="1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0" fillId="0" borderId="5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6" fontId="0" fillId="0" borderId="5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47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9" fontId="0" fillId="0" borderId="51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Link 2" xfId="20" builtinId="53" customBuiltin="true"/>
    <cellStyle name="Standard 2" xfId="21" builtinId="53" customBuiltin="true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colors>
    <indexedColors>
      <rgbColor rgb="FF000000"/>
      <rgbColor rgb="FFEFEFF0"/>
      <rgbColor rgb="FFFF0000"/>
      <rgbColor rgb="FF00FF00"/>
      <rgbColor rgb="FF0000FF"/>
      <rgbColor rgb="FFFFFF00"/>
      <rgbColor rgb="FFFF00FF"/>
      <rgbColor rgb="FF00FFCC"/>
      <rgbColor rgb="FF9C0006"/>
      <rgbColor rgb="FF006100"/>
      <rgbColor rgb="FF000080"/>
      <rgbColor rgb="FF808000"/>
      <rgbColor rgb="FF800080"/>
      <rgbColor rgb="FF0070C0"/>
      <rgbColor rgb="FFC0C0C0"/>
      <rgbColor rgb="FF808080"/>
      <rgbColor rgb="FF8FAADC"/>
      <rgbColor rgb="FF993366"/>
      <rgbColor rgb="FFFFF2CC"/>
      <rgbColor rgb="FFDEEBF7"/>
      <rgbColor rgb="FF660066"/>
      <rgbColor rgb="FFFF8080"/>
      <rgbColor rgb="FF0563C1"/>
      <rgbColor rgb="FFDFDFE0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6EFCE"/>
      <rgbColor rgb="FFCCFFCC"/>
      <rgbColor rgb="FFFFE699"/>
      <rgbColor rgb="FF99CCFF"/>
      <rgbColor rgb="FFFF99CC"/>
      <rgbColor rgb="FFCC99FF"/>
      <rgbColor rgb="FFFFC7CE"/>
      <rgbColor rgb="FF3366FF"/>
      <rgbColor rgb="FF33CCCC"/>
      <rgbColor rgb="FF92D050"/>
      <rgbColor rgb="FFFFC000"/>
      <rgbColor rgb="FFFF9900"/>
      <rgbColor rgb="FFFF6600"/>
      <rgbColor rgb="FF666699"/>
      <rgbColor rgb="FF9F9FA0"/>
      <rgbColor rgb="FF003366"/>
      <rgbColor rgb="FF00B050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474120</xdr:colOff>
      <xdr:row>5</xdr:row>
      <xdr:rowOff>59400</xdr:rowOff>
    </xdr:from>
    <xdr:to>
      <xdr:col>8</xdr:col>
      <xdr:colOff>329760</xdr:colOff>
      <xdr:row>9</xdr:row>
      <xdr:rowOff>169200</xdr:rowOff>
    </xdr:to>
    <xdr:sp>
      <xdr:nvSpPr>
        <xdr:cNvPr id="0" name="CustomShape 1"/>
        <xdr:cNvSpPr/>
      </xdr:nvSpPr>
      <xdr:spPr>
        <a:xfrm>
          <a:off x="802800" y="1354680"/>
          <a:ext cx="10589040" cy="1176480"/>
        </a:xfrm>
        <a:prstGeom prst="ellipse">
          <a:avLst/>
        </a:prstGeom>
        <a:noFill/>
        <a:ln w="3816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28440</xdr:colOff>
      <xdr:row>13</xdr:row>
      <xdr:rowOff>237240</xdr:rowOff>
    </xdr:from>
    <xdr:to>
      <xdr:col>2</xdr:col>
      <xdr:colOff>1247400</xdr:colOff>
      <xdr:row>19</xdr:row>
      <xdr:rowOff>3960</xdr:rowOff>
    </xdr:to>
    <xdr:sp>
      <xdr:nvSpPr>
        <xdr:cNvPr id="1" name="CustomShape 1"/>
        <xdr:cNvSpPr/>
      </xdr:nvSpPr>
      <xdr:spPr>
        <a:xfrm>
          <a:off x="28440" y="3696480"/>
          <a:ext cx="3492000" cy="135936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5</xdr:col>
      <xdr:colOff>516600</xdr:colOff>
      <xdr:row>0</xdr:row>
      <xdr:rowOff>25560</xdr:rowOff>
    </xdr:from>
    <xdr:to>
      <xdr:col>8</xdr:col>
      <xdr:colOff>465480</xdr:colOff>
      <xdr:row>2</xdr:row>
      <xdr:rowOff>177480</xdr:rowOff>
    </xdr:to>
    <xdr:sp>
      <xdr:nvSpPr>
        <xdr:cNvPr id="2" name="CustomShape 1"/>
        <xdr:cNvSpPr/>
      </xdr:nvSpPr>
      <xdr:spPr>
        <a:xfrm>
          <a:off x="7783920" y="25560"/>
          <a:ext cx="3743640" cy="6242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</xdr:col>
      <xdr:colOff>237240</xdr:colOff>
      <xdr:row>24</xdr:row>
      <xdr:rowOff>76320</xdr:rowOff>
    </xdr:from>
    <xdr:to>
      <xdr:col>7</xdr:col>
      <xdr:colOff>1498320</xdr:colOff>
      <xdr:row>54</xdr:row>
      <xdr:rowOff>169200</xdr:rowOff>
    </xdr:to>
    <xdr:sp>
      <xdr:nvSpPr>
        <xdr:cNvPr id="3" name="CustomShape 1"/>
        <xdr:cNvSpPr/>
      </xdr:nvSpPr>
      <xdr:spPr>
        <a:xfrm>
          <a:off x="565920" y="7337880"/>
          <a:ext cx="10364040" cy="557928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8</xdr:col>
      <xdr:colOff>626400</xdr:colOff>
      <xdr:row>24</xdr:row>
      <xdr:rowOff>101520</xdr:rowOff>
    </xdr:from>
    <xdr:to>
      <xdr:col>10</xdr:col>
      <xdr:colOff>930960</xdr:colOff>
      <xdr:row>47</xdr:row>
      <xdr:rowOff>118080</xdr:rowOff>
    </xdr:to>
    <xdr:sp>
      <xdr:nvSpPr>
        <xdr:cNvPr id="4" name="CustomShape 1"/>
        <xdr:cNvSpPr/>
      </xdr:nvSpPr>
      <xdr:spPr>
        <a:xfrm>
          <a:off x="11688480" y="7363080"/>
          <a:ext cx="1440720" cy="422280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14</xdr:col>
      <xdr:colOff>871920</xdr:colOff>
      <xdr:row>23</xdr:row>
      <xdr:rowOff>152280</xdr:rowOff>
    </xdr:from>
    <xdr:to>
      <xdr:col>18</xdr:col>
      <xdr:colOff>431280</xdr:colOff>
      <xdr:row>46</xdr:row>
      <xdr:rowOff>16560</xdr:rowOff>
    </xdr:to>
    <xdr:sp>
      <xdr:nvSpPr>
        <xdr:cNvPr id="5" name="CustomShape 1"/>
        <xdr:cNvSpPr/>
      </xdr:nvSpPr>
      <xdr:spPr>
        <a:xfrm>
          <a:off x="15892200" y="6918840"/>
          <a:ext cx="3291120" cy="4382640"/>
        </a:xfrm>
        <a:prstGeom prst="ellipse">
          <a:avLst/>
        </a:prstGeom>
        <a:noFill/>
        <a:ln w="3816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9</xdr:col>
      <xdr:colOff>372600</xdr:colOff>
      <xdr:row>1</xdr:row>
      <xdr:rowOff>76320</xdr:rowOff>
    </xdr:from>
    <xdr:to>
      <xdr:col>13</xdr:col>
      <xdr:colOff>714240</xdr:colOff>
      <xdr:row>2</xdr:row>
      <xdr:rowOff>143640</xdr:rowOff>
    </xdr:to>
    <xdr:sp>
      <xdr:nvSpPr>
        <xdr:cNvPr id="6" name="CustomShape 1"/>
        <xdr:cNvSpPr/>
      </xdr:nvSpPr>
      <xdr:spPr>
        <a:xfrm>
          <a:off x="12101040" y="266760"/>
          <a:ext cx="2457360" cy="349200"/>
        </a:xfrm>
        <a:prstGeom prst="rect">
          <a:avLst/>
        </a:prstGeom>
        <a:solidFill>
          <a:schemeClr val="lt1"/>
        </a:solidFill>
        <a:ln w="38160">
          <a:solidFill>
            <a:schemeClr val="accent1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A remplir par la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8</xdr:col>
      <xdr:colOff>491040</xdr:colOff>
      <xdr:row>1</xdr:row>
      <xdr:rowOff>149040</xdr:rowOff>
    </xdr:from>
    <xdr:to>
      <xdr:col>9</xdr:col>
      <xdr:colOff>363600</xdr:colOff>
      <xdr:row>1</xdr:row>
      <xdr:rowOff>262080</xdr:rowOff>
    </xdr:to>
    <xdr:sp>
      <xdr:nvSpPr>
        <xdr:cNvPr id="7" name="CustomShape 1"/>
        <xdr:cNvSpPr/>
      </xdr:nvSpPr>
      <xdr:spPr>
        <a:xfrm>
          <a:off x="11553120" y="339480"/>
          <a:ext cx="538920" cy="113040"/>
        </a:xfrm>
        <a:prstGeom prst="rightArrow">
          <a:avLst>
            <a:gd name="adj1" fmla="val 50000"/>
            <a:gd name="adj2" fmla="val 50000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2</xdr:col>
      <xdr:colOff>209520</xdr:colOff>
      <xdr:row>6</xdr:row>
      <xdr:rowOff>112320</xdr:rowOff>
    </xdr:from>
    <xdr:to>
      <xdr:col>4</xdr:col>
      <xdr:colOff>837720</xdr:colOff>
      <xdr:row>8</xdr:row>
      <xdr:rowOff>161640</xdr:rowOff>
    </xdr:to>
    <xdr:sp>
      <xdr:nvSpPr>
        <xdr:cNvPr id="8" name="CustomShape 1"/>
        <xdr:cNvSpPr/>
      </xdr:nvSpPr>
      <xdr:spPr>
        <a:xfrm>
          <a:off x="2482560" y="1674360"/>
          <a:ext cx="4038840" cy="582480"/>
        </a:xfrm>
        <a:prstGeom prst="rect">
          <a:avLst/>
        </a:prstGeom>
        <a:solidFill>
          <a:schemeClr val="lt1"/>
        </a:solidFill>
        <a:ln w="38160">
          <a:solidFill>
            <a:schemeClr val="accent1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A remplir par la commission; selon réglementation minimum 5éme Dan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447840</xdr:colOff>
      <xdr:row>16</xdr:row>
      <xdr:rowOff>212760</xdr:rowOff>
    </xdr:from>
    <xdr:to>
      <xdr:col>4</xdr:col>
      <xdr:colOff>981000</xdr:colOff>
      <xdr:row>18</xdr:row>
      <xdr:rowOff>183960</xdr:rowOff>
    </xdr:to>
    <xdr:sp>
      <xdr:nvSpPr>
        <xdr:cNvPr id="9" name="CustomShape 1"/>
        <xdr:cNvSpPr/>
      </xdr:nvSpPr>
      <xdr:spPr>
        <a:xfrm>
          <a:off x="4053960" y="4472280"/>
          <a:ext cx="2610720" cy="344520"/>
        </a:xfrm>
        <a:prstGeom prst="rect">
          <a:avLst/>
        </a:prstGeom>
        <a:solidFill>
          <a:schemeClr val="lt1"/>
        </a:solidFill>
        <a:ln w="38160">
          <a:solidFill>
            <a:schemeClr val="accent1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A remplir par la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2</xdr:col>
      <xdr:colOff>1143000</xdr:colOff>
      <xdr:row>16</xdr:row>
      <xdr:rowOff>37800</xdr:rowOff>
    </xdr:from>
    <xdr:to>
      <xdr:col>3</xdr:col>
      <xdr:colOff>590040</xdr:colOff>
      <xdr:row>16</xdr:row>
      <xdr:rowOff>161640</xdr:rowOff>
    </xdr:to>
    <xdr:sp>
      <xdr:nvSpPr>
        <xdr:cNvPr id="10" name="CustomShape 1"/>
        <xdr:cNvSpPr/>
      </xdr:nvSpPr>
      <xdr:spPr>
        <a:xfrm>
          <a:off x="3416040" y="4297320"/>
          <a:ext cx="780120" cy="123840"/>
        </a:xfrm>
        <a:prstGeom prst="rightArrow">
          <a:avLst>
            <a:gd name="adj1" fmla="val 50000"/>
            <a:gd name="adj2" fmla="val 50000"/>
          </a:avLst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337680</xdr:colOff>
      <xdr:row>43</xdr:row>
      <xdr:rowOff>0</xdr:rowOff>
    </xdr:from>
    <xdr:to>
      <xdr:col>10</xdr:col>
      <xdr:colOff>684360</xdr:colOff>
      <xdr:row>55</xdr:row>
      <xdr:rowOff>157320</xdr:rowOff>
    </xdr:to>
    <xdr:sp>
      <xdr:nvSpPr>
        <xdr:cNvPr id="11" name="CustomShape 1"/>
        <xdr:cNvSpPr/>
      </xdr:nvSpPr>
      <xdr:spPr>
        <a:xfrm>
          <a:off x="12535920" y="10736280"/>
          <a:ext cx="346680" cy="2351880"/>
        </a:xfrm>
        <a:prstGeom prst="rect">
          <a:avLst/>
        </a:prstGeom>
        <a:solidFill>
          <a:schemeClr val="lt1"/>
        </a:solidFill>
        <a:ln w="38160">
          <a:solidFill>
            <a:schemeClr val="accent1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A remplir par la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16</xdr:col>
      <xdr:colOff>86400</xdr:colOff>
      <xdr:row>28</xdr:row>
      <xdr:rowOff>47160</xdr:rowOff>
    </xdr:from>
    <xdr:to>
      <xdr:col>16</xdr:col>
      <xdr:colOff>428040</xdr:colOff>
      <xdr:row>41</xdr:row>
      <xdr:rowOff>18360</xdr:rowOff>
    </xdr:to>
    <xdr:sp>
      <xdr:nvSpPr>
        <xdr:cNvPr id="12" name="CustomShape 1"/>
        <xdr:cNvSpPr/>
      </xdr:nvSpPr>
      <xdr:spPr>
        <a:xfrm>
          <a:off x="16870680" y="8040240"/>
          <a:ext cx="341640" cy="2348640"/>
        </a:xfrm>
        <a:prstGeom prst="rect">
          <a:avLst/>
        </a:prstGeom>
        <a:solidFill>
          <a:schemeClr val="lt1"/>
        </a:solidFill>
        <a:ln w="38160">
          <a:solidFill>
            <a:schemeClr val="accent1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A remplir par la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3</xdr:col>
      <xdr:colOff>1219320</xdr:colOff>
      <xdr:row>44</xdr:row>
      <xdr:rowOff>152280</xdr:rowOff>
    </xdr:from>
    <xdr:to>
      <xdr:col>5</xdr:col>
      <xdr:colOff>47520</xdr:colOff>
      <xdr:row>46</xdr:row>
      <xdr:rowOff>126360</xdr:rowOff>
    </xdr:to>
    <xdr:sp>
      <xdr:nvSpPr>
        <xdr:cNvPr id="13" name="CustomShape 1"/>
        <xdr:cNvSpPr/>
      </xdr:nvSpPr>
      <xdr:spPr>
        <a:xfrm>
          <a:off x="4825440" y="11071440"/>
          <a:ext cx="2489400" cy="339840"/>
        </a:xfrm>
        <a:prstGeom prst="rect">
          <a:avLst/>
        </a:prstGeom>
        <a:solidFill>
          <a:schemeClr val="lt1"/>
        </a:solidFill>
        <a:ln w="38160">
          <a:solidFill>
            <a:schemeClr val="accent1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A remplir par la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60480</xdr:colOff>
      <xdr:row>42</xdr:row>
      <xdr:rowOff>104760</xdr:rowOff>
    </xdr:from>
    <xdr:to>
      <xdr:col>9</xdr:col>
      <xdr:colOff>407160</xdr:colOff>
      <xdr:row>56</xdr:row>
      <xdr:rowOff>13320</xdr:rowOff>
    </xdr:to>
    <xdr:sp>
      <xdr:nvSpPr>
        <xdr:cNvPr id="14" name="CustomShape 1"/>
        <xdr:cNvSpPr/>
      </xdr:nvSpPr>
      <xdr:spPr>
        <a:xfrm>
          <a:off x="11788920" y="10658160"/>
          <a:ext cx="346680" cy="2468880"/>
        </a:xfrm>
        <a:prstGeom prst="rect">
          <a:avLst/>
        </a:prstGeom>
        <a:solidFill>
          <a:schemeClr val="lt1"/>
        </a:solidFill>
        <a:ln w="38160">
          <a:solidFill>
            <a:schemeClr val="accent1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A remplir par la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550440</xdr:colOff>
      <xdr:row>40</xdr:row>
      <xdr:rowOff>135360</xdr:rowOff>
    </xdr:from>
    <xdr:to>
      <xdr:col>7</xdr:col>
      <xdr:colOff>1329120</xdr:colOff>
      <xdr:row>43</xdr:row>
      <xdr:rowOff>160560</xdr:rowOff>
    </xdr:to>
    <xdr:sp>
      <xdr:nvSpPr>
        <xdr:cNvPr id="15" name="CustomShape 1"/>
        <xdr:cNvSpPr/>
      </xdr:nvSpPr>
      <xdr:spPr>
        <a:xfrm>
          <a:off x="879120" y="10323000"/>
          <a:ext cx="9881640" cy="573840"/>
        </a:xfrm>
        <a:prstGeom prst="rightBrace">
          <a:avLst>
            <a:gd name="adj1" fmla="val 8333"/>
            <a:gd name="adj2" fmla="val 49012"/>
          </a:avLst>
        </a:prstGeom>
        <a:noFill/>
        <a:ln w="3816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781200</xdr:colOff>
      <xdr:row>1</xdr:row>
      <xdr:rowOff>76320</xdr:rowOff>
    </xdr:from>
    <xdr:to>
      <xdr:col>17</xdr:col>
      <xdr:colOff>190440</xdr:colOff>
      <xdr:row>2</xdr:row>
      <xdr:rowOff>171360</xdr:rowOff>
    </xdr:to>
    <xdr:sp>
      <xdr:nvSpPr>
        <xdr:cNvPr id="16" name="CustomShape 1"/>
        <xdr:cNvSpPr/>
      </xdr:nvSpPr>
      <xdr:spPr>
        <a:xfrm>
          <a:off x="14625360" y="266760"/>
          <a:ext cx="3509280" cy="376920"/>
        </a:xfrm>
        <a:prstGeom prst="rect">
          <a:avLst/>
        </a:prstGeom>
        <a:solidFill>
          <a:schemeClr val="lt1"/>
        </a:solidFill>
        <a:ln w="3816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To be completed by the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866880</xdr:colOff>
      <xdr:row>6</xdr:row>
      <xdr:rowOff>104760</xdr:rowOff>
    </xdr:from>
    <xdr:to>
      <xdr:col>7</xdr:col>
      <xdr:colOff>609480</xdr:colOff>
      <xdr:row>8</xdr:row>
      <xdr:rowOff>190080</xdr:rowOff>
    </xdr:to>
    <xdr:sp>
      <xdr:nvSpPr>
        <xdr:cNvPr id="17" name="CustomShape 1"/>
        <xdr:cNvSpPr/>
      </xdr:nvSpPr>
      <xdr:spPr>
        <a:xfrm>
          <a:off x="6550560" y="1666800"/>
          <a:ext cx="3490560" cy="618480"/>
        </a:xfrm>
        <a:prstGeom prst="rect">
          <a:avLst/>
        </a:prstGeom>
        <a:solidFill>
          <a:schemeClr val="lt1"/>
        </a:solidFill>
        <a:ln w="3816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To be completed by the commission; according to minimum regulation 5th Dan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4</xdr:col>
      <xdr:colOff>1000080</xdr:colOff>
      <xdr:row>16</xdr:row>
      <xdr:rowOff>200160</xdr:rowOff>
    </xdr:from>
    <xdr:to>
      <xdr:col>7</xdr:col>
      <xdr:colOff>742680</xdr:colOff>
      <xdr:row>18</xdr:row>
      <xdr:rowOff>209160</xdr:rowOff>
    </xdr:to>
    <xdr:sp>
      <xdr:nvSpPr>
        <xdr:cNvPr id="18" name="CustomShape 1"/>
        <xdr:cNvSpPr/>
      </xdr:nvSpPr>
      <xdr:spPr>
        <a:xfrm>
          <a:off x="6683760" y="4459680"/>
          <a:ext cx="3490560" cy="382320"/>
        </a:xfrm>
        <a:prstGeom prst="rect">
          <a:avLst/>
        </a:prstGeom>
        <a:solidFill>
          <a:schemeClr val="lt1"/>
        </a:solidFill>
        <a:ln w="3816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To be completed by the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981000</xdr:colOff>
      <xdr:row>44</xdr:row>
      <xdr:rowOff>104760</xdr:rowOff>
    </xdr:from>
    <xdr:to>
      <xdr:col>3</xdr:col>
      <xdr:colOff>1190160</xdr:colOff>
      <xdr:row>46</xdr:row>
      <xdr:rowOff>123480</xdr:rowOff>
    </xdr:to>
    <xdr:sp>
      <xdr:nvSpPr>
        <xdr:cNvPr id="19" name="CustomShape 1"/>
        <xdr:cNvSpPr/>
      </xdr:nvSpPr>
      <xdr:spPr>
        <a:xfrm>
          <a:off x="1309680" y="11023920"/>
          <a:ext cx="3486600" cy="384480"/>
        </a:xfrm>
        <a:prstGeom prst="rect">
          <a:avLst/>
        </a:prstGeom>
        <a:solidFill>
          <a:schemeClr val="lt1"/>
        </a:solidFill>
        <a:ln w="3816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To be completed by the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9</xdr:col>
      <xdr:colOff>47520</xdr:colOff>
      <xdr:row>55</xdr:row>
      <xdr:rowOff>171360</xdr:rowOff>
    </xdr:from>
    <xdr:to>
      <xdr:col>9</xdr:col>
      <xdr:colOff>428040</xdr:colOff>
      <xdr:row>71</xdr:row>
      <xdr:rowOff>161640</xdr:rowOff>
    </xdr:to>
    <xdr:sp>
      <xdr:nvSpPr>
        <xdr:cNvPr id="20" name="CustomShape 1"/>
        <xdr:cNvSpPr/>
      </xdr:nvSpPr>
      <xdr:spPr>
        <a:xfrm>
          <a:off x="11775960" y="13102200"/>
          <a:ext cx="380520" cy="2916360"/>
        </a:xfrm>
        <a:prstGeom prst="rect">
          <a:avLst/>
        </a:prstGeom>
        <a:solidFill>
          <a:schemeClr val="lt1"/>
        </a:solidFill>
        <a:ln w="3816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To be completed by the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10</xdr:col>
      <xdr:colOff>324000</xdr:colOff>
      <xdr:row>56</xdr:row>
      <xdr:rowOff>28440</xdr:rowOff>
    </xdr:from>
    <xdr:to>
      <xdr:col>10</xdr:col>
      <xdr:colOff>704520</xdr:colOff>
      <xdr:row>72</xdr:row>
      <xdr:rowOff>9000</xdr:rowOff>
    </xdr:to>
    <xdr:sp>
      <xdr:nvSpPr>
        <xdr:cNvPr id="21" name="CustomShape 1"/>
        <xdr:cNvSpPr/>
      </xdr:nvSpPr>
      <xdr:spPr>
        <a:xfrm>
          <a:off x="12522240" y="13142160"/>
          <a:ext cx="380520" cy="2914560"/>
        </a:xfrm>
        <a:prstGeom prst="rect">
          <a:avLst/>
        </a:prstGeom>
        <a:solidFill>
          <a:schemeClr val="lt1"/>
        </a:solidFill>
        <a:ln w="3816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To be completed by the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16</xdr:col>
      <xdr:colOff>95400</xdr:colOff>
      <xdr:row>41</xdr:row>
      <xdr:rowOff>38160</xdr:rowOff>
    </xdr:from>
    <xdr:to>
      <xdr:col>16</xdr:col>
      <xdr:colOff>475920</xdr:colOff>
      <xdr:row>57</xdr:row>
      <xdr:rowOff>28440</xdr:rowOff>
    </xdr:to>
    <xdr:sp>
      <xdr:nvSpPr>
        <xdr:cNvPr id="22" name="CustomShape 1"/>
        <xdr:cNvSpPr/>
      </xdr:nvSpPr>
      <xdr:spPr>
        <a:xfrm>
          <a:off x="16879680" y="10408680"/>
          <a:ext cx="380520" cy="2916360"/>
        </a:xfrm>
        <a:prstGeom prst="rect">
          <a:avLst/>
        </a:prstGeom>
        <a:solidFill>
          <a:schemeClr val="lt1"/>
        </a:solidFill>
        <a:ln w="3816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To be completed by the commission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12</xdr:col>
      <xdr:colOff>266760</xdr:colOff>
      <xdr:row>16</xdr:row>
      <xdr:rowOff>104760</xdr:rowOff>
    </xdr:from>
    <xdr:to>
      <xdr:col>14</xdr:col>
      <xdr:colOff>723600</xdr:colOff>
      <xdr:row>19</xdr:row>
      <xdr:rowOff>204840</xdr:rowOff>
    </xdr:to>
    <xdr:sp>
      <xdr:nvSpPr>
        <xdr:cNvPr id="23" name="CustomShape 1"/>
        <xdr:cNvSpPr/>
      </xdr:nvSpPr>
      <xdr:spPr>
        <a:xfrm>
          <a:off x="13757760" y="4364280"/>
          <a:ext cx="1986120" cy="89244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971640</xdr:colOff>
      <xdr:row>16</xdr:row>
      <xdr:rowOff>66600</xdr:rowOff>
    </xdr:from>
    <xdr:to>
      <xdr:col>18</xdr:col>
      <xdr:colOff>247320</xdr:colOff>
      <xdr:row>21</xdr:row>
      <xdr:rowOff>147600</xdr:rowOff>
    </xdr:to>
    <xdr:sp>
      <xdr:nvSpPr>
        <xdr:cNvPr id="24" name="CustomShape 1"/>
        <xdr:cNvSpPr/>
      </xdr:nvSpPr>
      <xdr:spPr>
        <a:xfrm>
          <a:off x="17755920" y="4326120"/>
          <a:ext cx="1243440" cy="1589760"/>
        </a:xfrm>
        <a:prstGeom prst="ellipse">
          <a:avLst/>
        </a:prstGeom>
        <a:noFill/>
        <a:ln w="3816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152280</xdr:colOff>
      <xdr:row>12</xdr:row>
      <xdr:rowOff>133200</xdr:rowOff>
    </xdr:from>
    <xdr:to>
      <xdr:col>13</xdr:col>
      <xdr:colOff>894960</xdr:colOff>
      <xdr:row>16</xdr:row>
      <xdr:rowOff>104400</xdr:rowOff>
    </xdr:to>
    <xdr:sp>
      <xdr:nvSpPr>
        <xdr:cNvPr id="25" name="CustomShape 1"/>
        <xdr:cNvSpPr/>
      </xdr:nvSpPr>
      <xdr:spPr>
        <a:xfrm>
          <a:off x="13996440" y="3318120"/>
          <a:ext cx="742680" cy="10458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38160">
          <a:solidFill>
            <a:srgbClr val="0070c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16</xdr:col>
      <xdr:colOff>1009800</xdr:colOff>
      <xdr:row>12</xdr:row>
      <xdr:rowOff>123840</xdr:rowOff>
    </xdr:from>
    <xdr:to>
      <xdr:col>17</xdr:col>
      <xdr:colOff>438120</xdr:colOff>
      <xdr:row>16</xdr:row>
      <xdr:rowOff>66240</xdr:rowOff>
    </xdr:to>
    <xdr:sp>
      <xdr:nvSpPr>
        <xdr:cNvPr id="26" name="CustomShape 1"/>
        <xdr:cNvSpPr/>
      </xdr:nvSpPr>
      <xdr:spPr>
        <a:xfrm>
          <a:off x="17794080" y="3308760"/>
          <a:ext cx="588240" cy="101700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3816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942840</xdr:colOff>
      <xdr:row>12</xdr:row>
      <xdr:rowOff>133200</xdr:rowOff>
    </xdr:from>
    <xdr:to>
      <xdr:col>15</xdr:col>
      <xdr:colOff>675360</xdr:colOff>
      <xdr:row>16</xdr:row>
      <xdr:rowOff>113760</xdr:rowOff>
    </xdr:to>
    <xdr:sp>
      <xdr:nvSpPr>
        <xdr:cNvPr id="27" name="CustomShape 1"/>
        <xdr:cNvSpPr/>
      </xdr:nvSpPr>
      <xdr:spPr>
        <a:xfrm flipH="1">
          <a:off x="14787000" y="3318120"/>
          <a:ext cx="1810080" cy="10551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3816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152280</xdr:colOff>
      <xdr:row>12</xdr:row>
      <xdr:rowOff>133200</xdr:rowOff>
    </xdr:from>
    <xdr:to>
      <xdr:col>17</xdr:col>
      <xdr:colOff>437760</xdr:colOff>
      <xdr:row>16</xdr:row>
      <xdr:rowOff>66240</xdr:rowOff>
    </xdr:to>
    <xdr:sp>
      <xdr:nvSpPr>
        <xdr:cNvPr id="28" name="CustomShape 1"/>
        <xdr:cNvSpPr/>
      </xdr:nvSpPr>
      <xdr:spPr>
        <a:xfrm>
          <a:off x="13996440" y="3318120"/>
          <a:ext cx="4385520" cy="10076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38160">
          <a:solidFill>
            <a:srgbClr val="0070c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10</xdr:col>
      <xdr:colOff>428760</xdr:colOff>
      <xdr:row>10</xdr:row>
      <xdr:rowOff>47520</xdr:rowOff>
    </xdr:from>
    <xdr:to>
      <xdr:col>14</xdr:col>
      <xdr:colOff>333000</xdr:colOff>
      <xdr:row>12</xdr:row>
      <xdr:rowOff>132840</xdr:rowOff>
    </xdr:to>
    <xdr:sp>
      <xdr:nvSpPr>
        <xdr:cNvPr id="29" name="CustomShape 1"/>
        <xdr:cNvSpPr/>
      </xdr:nvSpPr>
      <xdr:spPr>
        <a:xfrm>
          <a:off x="12627000" y="2683800"/>
          <a:ext cx="2726280" cy="633960"/>
        </a:xfrm>
        <a:prstGeom prst="rect">
          <a:avLst/>
        </a:prstGeom>
        <a:solidFill>
          <a:schemeClr val="lt1"/>
        </a:solidFill>
        <a:ln w="38160">
          <a:solidFill>
            <a:schemeClr val="accent1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0070c0"/>
              </a:solidFill>
              <a:uFill>
                <a:solidFill>
                  <a:srgbClr val="ffffff"/>
                </a:solidFill>
              </a:uFill>
              <a:latin typeface="Calibri"/>
            </a:rPr>
            <a:t>Date du jour automatique; calcul nombre candidat automatique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14</xdr:col>
      <xdr:colOff>352440</xdr:colOff>
      <xdr:row>9</xdr:row>
      <xdr:rowOff>209520</xdr:rowOff>
    </xdr:from>
    <xdr:to>
      <xdr:col>16</xdr:col>
      <xdr:colOff>1036800</xdr:colOff>
      <xdr:row>12</xdr:row>
      <xdr:rowOff>132840</xdr:rowOff>
    </xdr:to>
    <xdr:sp>
      <xdr:nvSpPr>
        <xdr:cNvPr id="30" name="CustomShape 1"/>
        <xdr:cNvSpPr/>
      </xdr:nvSpPr>
      <xdr:spPr>
        <a:xfrm>
          <a:off x="15372720" y="2571480"/>
          <a:ext cx="2448360" cy="746280"/>
        </a:xfrm>
        <a:prstGeom prst="rect">
          <a:avLst/>
        </a:prstGeom>
        <a:solidFill>
          <a:schemeClr val="lt1"/>
        </a:solidFill>
        <a:ln w="38160">
          <a:solidFill>
            <a:srgbClr val="ff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/>
        <a:p>
          <a:r>
            <a:rPr b="1" lang="fr-FR" sz="1400" spc="-1" strike="noStrike">
              <a:solidFill>
                <a:srgbClr val="ff0000"/>
              </a:solidFill>
              <a:uFill>
                <a:solidFill>
                  <a:srgbClr val="ffffff"/>
                </a:solidFill>
              </a:uFill>
              <a:latin typeface="Calibri"/>
            </a:rPr>
            <a:t>Automatic date of the day; automatic candidate number calculation</a:t>
          </a:r>
          <a:endParaRPr b="0" lang="fr-FR" sz="1400" spc="-1" strike="noStrike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1</xdr:col>
      <xdr:colOff>762120</xdr:colOff>
      <xdr:row>10</xdr:row>
      <xdr:rowOff>37440</xdr:rowOff>
    </xdr:from>
    <xdr:to>
      <xdr:col>1</xdr:col>
      <xdr:colOff>885600</xdr:colOff>
      <xdr:row>23</xdr:row>
      <xdr:rowOff>8640</xdr:rowOff>
    </xdr:to>
    <xdr:sp>
      <xdr:nvSpPr>
        <xdr:cNvPr id="31" name="CustomShape 1"/>
        <xdr:cNvSpPr/>
      </xdr:nvSpPr>
      <xdr:spPr>
        <a:xfrm flipV="1">
          <a:off x="1090800" y="2673720"/>
          <a:ext cx="123480" cy="410148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38160">
          <a:solidFill>
            <a:srgbClr val="ff0000"/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13</xdr:col>
      <xdr:colOff>1028880</xdr:colOff>
      <xdr:row>19</xdr:row>
      <xdr:rowOff>200160</xdr:rowOff>
    </xdr:from>
    <xdr:to>
      <xdr:col>14</xdr:col>
      <xdr:colOff>361800</xdr:colOff>
      <xdr:row>24</xdr:row>
      <xdr:rowOff>114120</xdr:rowOff>
    </xdr:to>
    <xdr:sp>
      <xdr:nvSpPr>
        <xdr:cNvPr id="32" name="CustomShape 1"/>
        <xdr:cNvSpPr/>
      </xdr:nvSpPr>
      <xdr:spPr>
        <a:xfrm>
          <a:off x="14873040" y="5252040"/>
          <a:ext cx="509040" cy="21236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38160">
          <a:solidFill>
            <a:schemeClr val="accent6">
              <a:lumMod val="75000"/>
            </a:schemeClr>
          </a:solidFill>
          <a:tailEnd len="med" type="triangle" w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S7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K16" activeCellId="0" sqref="K16"/>
    </sheetView>
  </sheetViews>
  <sheetFormatPr defaultRowHeight="14.4" zeroHeight="false" outlineLevelRow="0" outlineLevelCol="0"/>
  <cols>
    <col collapsed="false" customWidth="true" hidden="false" outlineLevel="0" max="1" min="1" style="1" width="4.66"/>
    <col collapsed="false" customWidth="true" hidden="false" outlineLevel="0" max="2" min="2" style="1" width="27.56"/>
    <col collapsed="false" customWidth="true" hidden="false" outlineLevel="0" max="3" min="3" style="1" width="18.89"/>
    <col collapsed="false" customWidth="true" hidden="false" outlineLevel="0" max="4" min="4" style="1" width="29.44"/>
    <col collapsed="false" customWidth="true" hidden="false" outlineLevel="0" max="5" min="5" style="2" width="22.44"/>
    <col collapsed="false" customWidth="true" hidden="false" outlineLevel="0" max="6" min="6" style="2" width="13.78"/>
    <col collapsed="false" customWidth="true" hidden="false" outlineLevel="0" max="7" min="7" style="2" width="16.89"/>
    <col collapsed="false" customWidth="true" hidden="false" outlineLevel="0" max="8" min="8" style="2" width="23.11"/>
    <col collapsed="false" customWidth="true" hidden="false" outlineLevel="0" max="9" min="9" style="2" width="9.44"/>
    <col collapsed="false" customWidth="true" hidden="false" outlineLevel="0" max="10" min="10" style="2" width="6.66"/>
    <col collapsed="false" customWidth="true" hidden="false" outlineLevel="0" max="11" min="11" style="2" width="13.66"/>
    <col collapsed="false" customWidth="true" hidden="false" outlineLevel="0" max="12" min="12" style="2" width="4.66"/>
    <col collapsed="false" customWidth="true" hidden="false" outlineLevel="0" max="13" min="13" style="2" width="5.01"/>
    <col collapsed="false" customWidth="true" hidden="false" outlineLevel="0" max="14" min="14" style="1" width="16.67"/>
    <col collapsed="false" customWidth="true" hidden="false" outlineLevel="0" max="15" min="15" style="1" width="12.78"/>
    <col collapsed="false" customWidth="true" hidden="false" outlineLevel="0" max="16" min="16" style="1" width="12.22"/>
    <col collapsed="false" customWidth="true" hidden="false" outlineLevel="0" max="17" min="17" style="2" width="16.44"/>
    <col collapsed="false" customWidth="false" hidden="false" outlineLevel="0" max="1025" min="18" style="1" width="11.45"/>
  </cols>
  <sheetData>
    <row r="1" customFormat="false" ht="15" hidden="false" customHeight="false" outlineLevel="0" collapsed="false"/>
    <row r="2" s="9" customFormat="true" ht="22.2" hidden="false" customHeight="false" outlineLevel="0" collapsed="false">
      <c r="A2" s="3" t="s">
        <v>0</v>
      </c>
      <c r="B2" s="4"/>
      <c r="C2" s="5" t="s">
        <v>1</v>
      </c>
      <c r="D2" s="6" t="s">
        <v>2</v>
      </c>
      <c r="E2" s="7" t="s">
        <v>3</v>
      </c>
      <c r="F2" s="8"/>
      <c r="G2" s="8"/>
      <c r="H2" s="8"/>
      <c r="I2" s="8"/>
    </row>
    <row r="3" s="9" customFormat="true" ht="21.6" hidden="false" customHeight="false" outlineLevel="0" collapsed="false">
      <c r="A3" s="10"/>
      <c r="B3" s="10"/>
      <c r="C3" s="11"/>
      <c r="D3" s="10"/>
      <c r="E3" s="10"/>
      <c r="F3" s="12"/>
      <c r="G3" s="12"/>
      <c r="H3" s="12"/>
      <c r="I3" s="12"/>
    </row>
    <row r="4" s="9" customFormat="true" ht="21.6" hidden="false" customHeight="false" outlineLevel="0" collapsed="false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="9" customFormat="true" ht="21.6" hidden="false" customHeight="false" outlineLevel="0" collapsed="false">
      <c r="A5" s="14"/>
      <c r="B5" s="15" t="s">
        <v>5</v>
      </c>
      <c r="C5" s="16" t="s">
        <v>6</v>
      </c>
      <c r="D5" s="16" t="s">
        <v>7</v>
      </c>
      <c r="E5" s="16" t="s">
        <v>8</v>
      </c>
      <c r="F5" s="16" t="s">
        <v>9</v>
      </c>
      <c r="G5" s="17" t="s">
        <v>10</v>
      </c>
      <c r="H5" s="17"/>
      <c r="I5" s="17"/>
      <c r="J5" s="18" t="s">
        <v>11</v>
      </c>
      <c r="K5" s="18"/>
    </row>
    <row r="6" s="9" customFormat="true" ht="21" hidden="false" customHeight="false" outlineLevel="0" collapsed="false">
      <c r="A6" s="19" t="n">
        <v>1</v>
      </c>
      <c r="B6" s="20"/>
      <c r="C6" s="21"/>
      <c r="D6" s="22"/>
      <c r="E6" s="22"/>
      <c r="F6" s="23"/>
      <c r="G6" s="23"/>
      <c r="H6" s="23"/>
      <c r="I6" s="23"/>
      <c r="J6" s="24" t="s">
        <v>12</v>
      </c>
      <c r="K6" s="24"/>
    </row>
    <row r="7" s="9" customFormat="true" ht="21" hidden="false" customHeight="false" outlineLevel="0" collapsed="false">
      <c r="A7" s="25" t="n">
        <v>2</v>
      </c>
      <c r="B7" s="26"/>
      <c r="C7" s="27"/>
      <c r="D7" s="28"/>
      <c r="E7" s="28"/>
      <c r="F7" s="29"/>
      <c r="G7" s="30"/>
      <c r="H7" s="30"/>
      <c r="I7" s="30"/>
      <c r="J7" s="31" t="s">
        <v>13</v>
      </c>
      <c r="K7" s="31"/>
    </row>
    <row r="8" s="9" customFormat="true" ht="21" hidden="false" customHeight="false" outlineLevel="0" collapsed="false">
      <c r="A8" s="25" t="n">
        <v>3</v>
      </c>
      <c r="B8" s="26"/>
      <c r="C8" s="27"/>
      <c r="D8" s="28"/>
      <c r="E8" s="28"/>
      <c r="F8" s="30"/>
      <c r="G8" s="30"/>
      <c r="H8" s="30"/>
      <c r="I8" s="30"/>
      <c r="J8" s="31" t="s">
        <v>14</v>
      </c>
      <c r="K8" s="31"/>
    </row>
    <row r="9" s="9" customFormat="true" ht="21" hidden="false" customHeight="false" outlineLevel="0" collapsed="false">
      <c r="A9" s="25" t="n">
        <v>4</v>
      </c>
      <c r="B9" s="26"/>
      <c r="C9" s="27"/>
      <c r="D9" s="28"/>
      <c r="E9" s="28"/>
      <c r="F9" s="30"/>
      <c r="G9" s="30"/>
      <c r="H9" s="30"/>
      <c r="I9" s="30"/>
      <c r="J9" s="31" t="s">
        <v>14</v>
      </c>
      <c r="K9" s="31"/>
    </row>
    <row r="10" s="9" customFormat="true" ht="21.6" hidden="false" customHeight="false" outlineLevel="0" collapsed="false">
      <c r="A10" s="32" t="n">
        <v>5</v>
      </c>
      <c r="B10" s="33"/>
      <c r="C10" s="34"/>
      <c r="D10" s="35"/>
      <c r="E10" s="35"/>
      <c r="F10" s="36"/>
      <c r="G10" s="36"/>
      <c r="H10" s="36"/>
      <c r="I10" s="36"/>
      <c r="J10" s="37" t="s">
        <v>14</v>
      </c>
      <c r="K10" s="37"/>
    </row>
    <row r="11" s="9" customFormat="true" ht="21.6" hidden="false" customHeight="false" outlineLevel="0" collapsed="false">
      <c r="A11" s="10"/>
      <c r="B11" s="10"/>
      <c r="C11" s="11"/>
      <c r="D11" s="10"/>
      <c r="E11" s="10"/>
      <c r="F11" s="12"/>
      <c r="G11" s="12"/>
      <c r="H11" s="12"/>
      <c r="I11" s="12"/>
    </row>
    <row r="12" s="9" customFormat="true" ht="21.6" hidden="false" customHeight="false" outlineLevel="0" collapsed="false">
      <c r="A12" s="38" t="s">
        <v>15</v>
      </c>
      <c r="B12" s="38"/>
      <c r="C12" s="38"/>
      <c r="D12" s="10"/>
      <c r="E12" s="39" t="s">
        <v>16</v>
      </c>
      <c r="F12" s="39"/>
      <c r="G12" s="40" t="n">
        <v>19522</v>
      </c>
      <c r="H12" s="41" t="s">
        <v>17</v>
      </c>
      <c r="I12" s="41"/>
      <c r="J12" s="41"/>
    </row>
    <row r="13" s="9" customFormat="true" ht="21.6" hidden="false" customHeight="false" outlineLevel="0" collapsed="false">
      <c r="A13" s="42" t="s">
        <v>18</v>
      </c>
      <c r="B13" s="42"/>
      <c r="C13" s="43" t="s">
        <v>19</v>
      </c>
      <c r="D13" s="10"/>
      <c r="E13" s="39" t="s">
        <v>20</v>
      </c>
      <c r="F13" s="39"/>
      <c r="G13" s="40" t="n">
        <v>19522</v>
      </c>
      <c r="H13" s="44" t="s">
        <v>21</v>
      </c>
      <c r="I13" s="44"/>
      <c r="J13" s="44"/>
    </row>
    <row r="14" s="9" customFormat="true" ht="21" hidden="false" customHeight="true" outlineLevel="0" collapsed="false">
      <c r="A14" s="45" t="s">
        <v>22</v>
      </c>
      <c r="B14" s="45"/>
      <c r="C14" s="46" t="n">
        <v>8800053</v>
      </c>
      <c r="D14" s="10"/>
      <c r="E14" s="1"/>
      <c r="F14" s="1"/>
      <c r="G14" s="1"/>
      <c r="H14" s="1"/>
      <c r="I14" s="1"/>
      <c r="J14" s="1"/>
      <c r="N14" s="47" t="s">
        <v>23</v>
      </c>
      <c r="O14" s="48" t="n">
        <v>1</v>
      </c>
      <c r="P14" s="48" t="n">
        <v>2</v>
      </c>
      <c r="Q14" s="49" t="n">
        <v>3</v>
      </c>
    </row>
    <row r="15" s="1" customFormat="true" ht="21" hidden="false" customHeight="true" outlineLevel="0" collapsed="false">
      <c r="A15" s="45" t="s">
        <v>24</v>
      </c>
      <c r="B15" s="45"/>
      <c r="C15" s="46" t="n">
        <v>8800002</v>
      </c>
      <c r="D15" s="50"/>
      <c r="E15" s="51" t="s">
        <v>25</v>
      </c>
      <c r="F15" s="51"/>
      <c r="G15" s="51"/>
      <c r="H15" s="51"/>
      <c r="I15" s="51"/>
      <c r="N15" s="52" t="s">
        <v>26</v>
      </c>
      <c r="O15" s="53" t="s">
        <v>27</v>
      </c>
      <c r="P15" s="53" t="s">
        <v>28</v>
      </c>
      <c r="Q15" s="54" t="s">
        <v>29</v>
      </c>
    </row>
    <row r="16" s="1" customFormat="true" ht="21" hidden="false" customHeight="true" outlineLevel="0" collapsed="false">
      <c r="A16" s="45" t="s">
        <v>30</v>
      </c>
      <c r="B16" s="45"/>
      <c r="C16" s="46" t="n">
        <v>7700004</v>
      </c>
      <c r="E16" s="51" t="s">
        <v>31</v>
      </c>
      <c r="F16" s="51"/>
      <c r="G16" s="51"/>
      <c r="H16" s="51"/>
      <c r="I16" s="2"/>
      <c r="J16" s="2"/>
      <c r="N16" s="55" t="s">
        <v>32</v>
      </c>
      <c r="O16" s="56" t="s">
        <v>33</v>
      </c>
      <c r="P16" s="56" t="s">
        <v>34</v>
      </c>
      <c r="Q16" s="57" t="s">
        <v>35</v>
      </c>
    </row>
    <row r="17" customFormat="false" ht="21" hidden="false" customHeight="true" outlineLevel="0" collapsed="false">
      <c r="A17" s="45" t="s">
        <v>36</v>
      </c>
      <c r="B17" s="45"/>
      <c r="C17" s="46" t="n">
        <v>7700065</v>
      </c>
      <c r="E17" s="1"/>
      <c r="F17" s="58"/>
      <c r="G17" s="59"/>
      <c r="H17" s="59"/>
      <c r="L17" s="59"/>
      <c r="M17" s="59"/>
      <c r="Q17" s="1"/>
    </row>
    <row r="18" s="1" customFormat="true" ht="8.4" hidden="false" customHeight="true" outlineLevel="0" collapsed="false">
      <c r="A18" s="45"/>
      <c r="B18" s="45"/>
      <c r="C18" s="46"/>
      <c r="F18" s="59"/>
      <c r="G18" s="60"/>
      <c r="H18" s="60"/>
      <c r="I18" s="61"/>
      <c r="J18" s="61"/>
      <c r="K18" s="61"/>
      <c r="L18" s="62"/>
      <c r="M18" s="62"/>
      <c r="N18" s="62"/>
      <c r="O18" s="62"/>
      <c r="P18" s="62"/>
      <c r="Q18" s="62"/>
      <c r="R18" s="62"/>
      <c r="S18" s="62"/>
    </row>
    <row r="19" s="1" customFormat="true" ht="33" hidden="false" customHeight="true" outlineLevel="0" collapsed="false">
      <c r="A19" s="45"/>
      <c r="B19" s="45"/>
      <c r="C19" s="46"/>
      <c r="F19" s="59"/>
      <c r="H19" s="63"/>
      <c r="I19" s="64" t="s">
        <v>37</v>
      </c>
      <c r="J19" s="64"/>
      <c r="K19" s="65"/>
      <c r="L19" s="66" t="s">
        <v>38</v>
      </c>
      <c r="M19" s="66"/>
      <c r="N19" s="67" t="n">
        <f aca="true">TODAY()</f>
        <v>43851</v>
      </c>
      <c r="O19" s="67"/>
      <c r="P19" s="68" t="s">
        <v>39</v>
      </c>
      <c r="Q19" s="69" t="s">
        <v>40</v>
      </c>
      <c r="R19" s="70" t="n">
        <f aca="false">SUMIF(P25:P72,"=1")</f>
        <v>8</v>
      </c>
      <c r="S19" s="71" t="n">
        <f aca="false">R19/(R19+R20)</f>
        <v>0.444444444444444</v>
      </c>
    </row>
    <row r="20" customFormat="false" ht="35.4" hidden="false" customHeight="true" outlineLevel="0" collapsed="false">
      <c r="A20" s="45"/>
      <c r="B20" s="45"/>
      <c r="C20" s="46"/>
      <c r="D20" s="72"/>
      <c r="E20" s="72"/>
      <c r="F20" s="72"/>
      <c r="H20" s="73"/>
      <c r="I20" s="74" t="s">
        <v>41</v>
      </c>
      <c r="J20" s="75" t="s">
        <v>42</v>
      </c>
      <c r="K20" s="75" t="s">
        <v>43</v>
      </c>
      <c r="L20" s="75" t="s">
        <v>44</v>
      </c>
      <c r="M20" s="76"/>
      <c r="N20" s="77" t="s">
        <v>45</v>
      </c>
      <c r="O20" s="78" t="s">
        <v>46</v>
      </c>
      <c r="P20" s="68"/>
      <c r="Q20" s="79" t="s">
        <v>47</v>
      </c>
      <c r="R20" s="80" t="n">
        <f aca="false">SUMIF(P25:P72,"=2")*0.5</f>
        <v>10</v>
      </c>
      <c r="S20" s="81" t="n">
        <f aca="false">R20/(R19+R20)</f>
        <v>0.555555555555556</v>
      </c>
    </row>
    <row r="21" customFormat="false" ht="21" hidden="false" customHeight="true" outlineLevel="0" collapsed="false">
      <c r="E21" s="1"/>
      <c r="F21" s="1"/>
      <c r="H21" s="73"/>
      <c r="I21" s="74"/>
      <c r="J21" s="75"/>
      <c r="K21" s="75"/>
      <c r="L21" s="75"/>
      <c r="M21" s="82"/>
      <c r="N21" s="77"/>
      <c r="O21" s="78"/>
      <c r="P21" s="83" t="s">
        <v>48</v>
      </c>
    </row>
    <row r="22" customFormat="false" ht="27" hidden="false" customHeight="true" outlineLevel="0" collapsed="false">
      <c r="A22" s="84" t="s">
        <v>49</v>
      </c>
      <c r="B22" s="84"/>
      <c r="C22" s="84"/>
      <c r="D22" s="84"/>
      <c r="E22" s="84"/>
      <c r="F22" s="84"/>
      <c r="G22" s="84"/>
      <c r="H22" s="85"/>
      <c r="I22" s="74"/>
      <c r="J22" s="75"/>
      <c r="K22" s="75"/>
      <c r="L22" s="75"/>
      <c r="M22" s="82"/>
      <c r="N22" s="77"/>
      <c r="O22" s="78"/>
      <c r="P22" s="83"/>
    </row>
    <row r="23" customFormat="false" ht="51.6" hidden="false" customHeight="true" outlineLevel="0" collapsed="false">
      <c r="A23" s="86"/>
      <c r="B23" s="87" t="s">
        <v>50</v>
      </c>
      <c r="C23" s="88" t="s">
        <v>51</v>
      </c>
      <c r="D23" s="89" t="s">
        <v>52</v>
      </c>
      <c r="E23" s="89" t="s">
        <v>53</v>
      </c>
      <c r="F23" s="89" t="s">
        <v>54</v>
      </c>
      <c r="G23" s="89" t="s">
        <v>55</v>
      </c>
      <c r="H23" s="90" t="s">
        <v>56</v>
      </c>
      <c r="I23" s="91" t="n">
        <f aca="false">D73</f>
        <v>16</v>
      </c>
      <c r="J23" s="75"/>
      <c r="K23" s="75"/>
      <c r="L23" s="75"/>
      <c r="M23" s="92" t="s">
        <v>57</v>
      </c>
      <c r="N23" s="77"/>
      <c r="O23" s="78"/>
      <c r="P23" s="93" t="s">
        <v>58</v>
      </c>
      <c r="Q23" s="94" t="s">
        <v>59</v>
      </c>
      <c r="R23" s="94"/>
    </row>
    <row r="24" customFormat="false" ht="39" hidden="false" customHeight="true" outlineLevel="0" collapsed="false">
      <c r="A24" s="95" t="str">
        <f aca="false">IF(YEAR(E24)&lt;=2005,"2","1")</f>
        <v>2</v>
      </c>
      <c r="B24" s="96" t="s">
        <v>60</v>
      </c>
      <c r="C24" s="97"/>
      <c r="D24" s="98"/>
      <c r="E24" s="98"/>
      <c r="F24" s="99"/>
      <c r="G24" s="100"/>
      <c r="H24" s="100"/>
      <c r="I24" s="101"/>
      <c r="J24" s="101"/>
      <c r="K24" s="101"/>
      <c r="L24" s="101"/>
      <c r="M24" s="101"/>
      <c r="N24" s="100"/>
      <c r="O24" s="101"/>
      <c r="P24" s="100"/>
      <c r="Q24" s="102"/>
      <c r="R24" s="103"/>
    </row>
    <row r="25" customFormat="false" ht="14.4" hidden="false" customHeight="true" outlineLevel="0" collapsed="false">
      <c r="A25" s="104" t="str">
        <f aca="false">IF(YEAR(E25)&lt;=2005,"2","1")</f>
        <v>2</v>
      </c>
      <c r="B25" s="105" t="n">
        <v>9900365</v>
      </c>
      <c r="C25" s="106" t="s">
        <v>61</v>
      </c>
      <c r="D25" s="107" t="s">
        <v>62</v>
      </c>
      <c r="E25" s="108" t="s">
        <v>63</v>
      </c>
      <c r="F25" s="108" t="s">
        <v>64</v>
      </c>
      <c r="G25" s="109" t="s">
        <v>65</v>
      </c>
      <c r="H25" s="110" t="s">
        <v>22</v>
      </c>
      <c r="I25" s="111" t="n">
        <v>3</v>
      </c>
      <c r="J25" s="112" t="s">
        <v>66</v>
      </c>
      <c r="K25" s="113" t="n">
        <v>40318</v>
      </c>
      <c r="L25" s="114" t="n">
        <f aca="false">IF(AND(J25="0"),0,IF(AND(J25="1K"),1,IF(AND(J25&lt;="1"),2,IF(AND(J25="2"),3))))</f>
        <v>2</v>
      </c>
      <c r="M25" s="115" t="n">
        <f aca="false">MROUND(($N$19-E25)/365,1)</f>
        <v>53</v>
      </c>
      <c r="N25" s="116" t="str">
        <f aca="false">IF(AND(L25=1,M25&gt;=16,O25-K25&gt;=365),"yes",IF(AND(L25=2,M25&gt;=18,O25-K25&gt;=730),"yes",IF(AND(L25=3,M25&gt;=21,O25-K25&gt;=1095),"yes","no")))</f>
        <v>yes</v>
      </c>
      <c r="O25" s="109" t="n">
        <f aca="false">$N$19</f>
        <v>43851</v>
      </c>
      <c r="P25" s="117" t="n">
        <v>1</v>
      </c>
      <c r="Q25" s="118"/>
      <c r="R25" s="119"/>
    </row>
    <row r="26" customFormat="false" ht="14.4" hidden="false" customHeight="false" outlineLevel="0" collapsed="false">
      <c r="A26" s="95" t="str">
        <f aca="false">IF(YEAR(E26)&lt;=2005,"2","1")</f>
        <v>2</v>
      </c>
      <c r="B26" s="105" t="n">
        <v>9900485</v>
      </c>
      <c r="C26" s="120" t="s">
        <v>67</v>
      </c>
      <c r="D26" s="107" t="s">
        <v>68</v>
      </c>
      <c r="E26" s="109" t="s">
        <v>69</v>
      </c>
      <c r="F26" s="109" t="s">
        <v>70</v>
      </c>
      <c r="G26" s="109" t="s">
        <v>71</v>
      </c>
      <c r="H26" s="110" t="s">
        <v>22</v>
      </c>
      <c r="I26" s="111" t="n">
        <v>4</v>
      </c>
      <c r="J26" s="112" t="s">
        <v>72</v>
      </c>
      <c r="K26" s="109" t="n">
        <v>41794</v>
      </c>
      <c r="L26" s="114" t="n">
        <f aca="false">IF(AND(J26="0"),0,IF(AND(J26="1K"),1,IF(AND(J26&lt;="1"),2,IF(AND(J26="2"),3))))</f>
        <v>1</v>
      </c>
      <c r="M26" s="115" t="n">
        <f aca="false">MROUND(($N$19-E26)/365,1)</f>
        <v>33</v>
      </c>
      <c r="N26" s="116" t="str">
        <f aca="false">IF(AND(L26=1,M26&gt;=16,O26-K26&gt;=365),"yes",IF(AND(L26=2,M26&gt;=18,O26-K26&gt;=730),"yes",IF(AND(L26=3,M26&gt;=21,O26-K26&gt;=1095),"yes","no")))</f>
        <v>yes</v>
      </c>
      <c r="O26" s="109" t="n">
        <f aca="false">$N$19</f>
        <v>43851</v>
      </c>
      <c r="P26" s="117" t="n">
        <v>2</v>
      </c>
      <c r="Q26" s="118"/>
      <c r="R26" s="119"/>
    </row>
    <row r="27" customFormat="false" ht="14.4" hidden="false" customHeight="false" outlineLevel="0" collapsed="false">
      <c r="A27" s="95" t="str">
        <f aca="false">IF(YEAR(E27)&lt;=2005,"2","1")</f>
        <v>2</v>
      </c>
      <c r="B27" s="105" t="n">
        <v>9900874</v>
      </c>
      <c r="C27" s="120" t="s">
        <v>73</v>
      </c>
      <c r="D27" s="107" t="s">
        <v>74</v>
      </c>
      <c r="E27" s="109" t="s">
        <v>75</v>
      </c>
      <c r="F27" s="109" t="s">
        <v>76</v>
      </c>
      <c r="G27" s="109" t="s">
        <v>77</v>
      </c>
      <c r="H27" s="110" t="s">
        <v>22</v>
      </c>
      <c r="I27" s="111" t="n">
        <v>5</v>
      </c>
      <c r="J27" s="112" t="s">
        <v>78</v>
      </c>
      <c r="K27" s="109" t="n">
        <v>43324</v>
      </c>
      <c r="L27" s="114" t="n">
        <f aca="false">IF(AND(J27="0"),0,IF(AND(J27="1K"),1,IF(AND(J27&lt;="1"),2,IF(AND(J27="2"),3))))</f>
        <v>3</v>
      </c>
      <c r="M27" s="115" t="n">
        <f aca="false">MROUND(($N$19-E27)/365,1)</f>
        <v>65</v>
      </c>
      <c r="N27" s="116" t="str">
        <f aca="false">IF(AND(L27=1,M27&gt;=16,O27-K27&gt;=365),"yes",IF(AND(L27=2,M27&gt;=18,O27-K27&gt;=730),"yes",IF(AND(L27=3,M27&gt;=21,O27-K27&gt;=1095),"yes","no")))</f>
        <v>no</v>
      </c>
      <c r="O27" s="109" t="n">
        <f aca="false">$N$19</f>
        <v>43851</v>
      </c>
      <c r="P27" s="117" t="n">
        <v>2</v>
      </c>
      <c r="Q27" s="118"/>
      <c r="R27" s="119"/>
    </row>
    <row r="28" customFormat="false" ht="14.4" hidden="false" customHeight="false" outlineLevel="0" collapsed="false">
      <c r="A28" s="95" t="str">
        <f aca="false">IF(YEAR(E28)&lt;=2005,"2","1")</f>
        <v>2</v>
      </c>
      <c r="B28" s="105" t="n">
        <v>9900856</v>
      </c>
      <c r="C28" s="120" t="s">
        <v>79</v>
      </c>
      <c r="D28" s="107" t="s">
        <v>80</v>
      </c>
      <c r="E28" s="109" t="n">
        <v>36885</v>
      </c>
      <c r="F28" s="109" t="s">
        <v>81</v>
      </c>
      <c r="G28" s="109" t="s">
        <v>77</v>
      </c>
      <c r="H28" s="110" t="s">
        <v>24</v>
      </c>
      <c r="I28" s="111" t="n">
        <v>6</v>
      </c>
      <c r="J28" s="112" t="s">
        <v>78</v>
      </c>
      <c r="K28" s="109" t="n">
        <v>41825</v>
      </c>
      <c r="L28" s="114" t="n">
        <f aca="false">IF(AND(J28="0"),0,IF(AND(J28="1K"),1,IF(AND(J28&lt;="1"),2,IF(AND(J28="2"),3))))</f>
        <v>3</v>
      </c>
      <c r="M28" s="115" t="n">
        <f aca="false">MROUND(($N$19-E28)/365,1)</f>
        <v>19</v>
      </c>
      <c r="N28" s="116" t="str">
        <f aca="false">IF(AND(L28=1,M28&gt;=16,O28-K28&gt;=365),"yes",IF(AND(L28=2,M28&gt;=18,O28-K28&gt;=730),"yes",IF(AND(L28=3,M28&gt;=21,O28-K28&gt;=1095),"yes","no")))</f>
        <v>no</v>
      </c>
      <c r="O28" s="109" t="n">
        <f aca="false">$N$19</f>
        <v>43851</v>
      </c>
      <c r="P28" s="117" t="n">
        <v>2</v>
      </c>
      <c r="Q28" s="118"/>
      <c r="R28" s="119"/>
    </row>
    <row r="29" customFormat="false" ht="14.4" hidden="false" customHeight="false" outlineLevel="0" collapsed="false">
      <c r="A29" s="95" t="str">
        <f aca="false">IF(YEAR(E29)&lt;=2005,"2","1")</f>
        <v>2</v>
      </c>
      <c r="B29" s="105" t="n">
        <v>9900568</v>
      </c>
      <c r="C29" s="120" t="s">
        <v>82</v>
      </c>
      <c r="D29" s="120" t="s">
        <v>83</v>
      </c>
      <c r="E29" s="109" t="s">
        <v>84</v>
      </c>
      <c r="F29" s="109" t="s">
        <v>81</v>
      </c>
      <c r="G29" s="109" t="n">
        <v>46144</v>
      </c>
      <c r="H29" s="110" t="s">
        <v>24</v>
      </c>
      <c r="I29" s="111" t="n">
        <v>7</v>
      </c>
      <c r="J29" s="112" t="s">
        <v>66</v>
      </c>
      <c r="K29" s="109" t="n">
        <v>43048</v>
      </c>
      <c r="L29" s="114" t="n">
        <f aca="false">IF(AND(J29="0"),0,IF(AND(J29="1K"),1,IF(AND(J29&lt;="1"),2,IF(AND(J29="2"),3))))</f>
        <v>2</v>
      </c>
      <c r="M29" s="115" t="n">
        <f aca="false">MROUND(($N$19-E29)/365,1)</f>
        <v>19</v>
      </c>
      <c r="N29" s="116" t="str">
        <f aca="false">IF(AND(L29=1,M29&gt;=16,O29-K29&gt;=365),"yes",IF(AND(L29=2,M29&gt;=18,O29-K29&gt;=730),"yes",IF(AND(L29=3,M29&gt;=21,O29-K29&gt;=1095),"yes","no")))</f>
        <v>yes</v>
      </c>
      <c r="O29" s="109" t="n">
        <f aca="false">$N$19</f>
        <v>43851</v>
      </c>
      <c r="P29" s="117" t="n">
        <v>2</v>
      </c>
      <c r="Q29" s="121"/>
      <c r="R29" s="119"/>
    </row>
    <row r="30" customFormat="false" ht="14.4" hidden="false" customHeight="false" outlineLevel="0" collapsed="false">
      <c r="A30" s="95" t="str">
        <f aca="false">IF(YEAR(E30)&lt;=2005,"2","1")</f>
        <v>2</v>
      </c>
      <c r="B30" s="105" t="n">
        <v>9900632</v>
      </c>
      <c r="C30" s="120" t="s">
        <v>85</v>
      </c>
      <c r="D30" s="120" t="s">
        <v>83</v>
      </c>
      <c r="E30" s="109" t="s">
        <v>86</v>
      </c>
      <c r="F30" s="109" t="s">
        <v>81</v>
      </c>
      <c r="G30" s="109" t="n">
        <v>46144</v>
      </c>
      <c r="H30" s="110" t="s">
        <v>24</v>
      </c>
      <c r="I30" s="111" t="n">
        <v>8</v>
      </c>
      <c r="J30" s="112" t="s">
        <v>72</v>
      </c>
      <c r="K30" s="109" t="n">
        <v>43348</v>
      </c>
      <c r="L30" s="114" t="n">
        <f aca="false">IF(AND(J30="0"),0,IF(AND(J30="1K"),1,IF(AND(J30&lt;="1"),2,IF(AND(J30="2"),3))))</f>
        <v>1</v>
      </c>
      <c r="M30" s="115" t="n">
        <f aca="false">MROUND(($N$19-E30)/365,1)</f>
        <v>21</v>
      </c>
      <c r="N30" s="116" t="str">
        <f aca="false">IF(AND(L30=1,M30&gt;=16,O30-K30&gt;=365),"yes",IF(AND(L30=2,M30&gt;=18,O30-K30&gt;=730),"yes",IF(AND(L30=3,M30&gt;=21,O30-K30&gt;=1095),"yes","no")))</f>
        <v>yes</v>
      </c>
      <c r="O30" s="109" t="n">
        <f aca="false">$N$19</f>
        <v>43851</v>
      </c>
      <c r="P30" s="117" t="n">
        <v>1</v>
      </c>
      <c r="Q30" s="122"/>
      <c r="R30" s="119"/>
    </row>
    <row r="31" customFormat="false" ht="14.4" hidden="false" customHeight="false" outlineLevel="0" collapsed="false">
      <c r="A31" s="95" t="str">
        <f aca="false">IF(YEAR(E31)&lt;=2005,"2","1")</f>
        <v>2</v>
      </c>
      <c r="B31" s="105" t="n">
        <v>9900568</v>
      </c>
      <c r="C31" s="120" t="s">
        <v>87</v>
      </c>
      <c r="D31" s="120" t="s">
        <v>88</v>
      </c>
      <c r="E31" s="109" t="s">
        <v>89</v>
      </c>
      <c r="F31" s="109" t="n">
        <v>43221</v>
      </c>
      <c r="G31" s="109" t="n">
        <v>46144</v>
      </c>
      <c r="H31" s="110" t="s">
        <v>30</v>
      </c>
      <c r="I31" s="111" t="n">
        <v>9</v>
      </c>
      <c r="J31" s="112" t="s">
        <v>66</v>
      </c>
      <c r="K31" s="109" t="n">
        <v>43350</v>
      </c>
      <c r="L31" s="114" t="n">
        <f aca="false">IF(AND(J31="0"),0,IF(AND(J31="1K"),1,IF(AND(J31&lt;="1"),2,IF(AND(J31="2"),3))))</f>
        <v>2</v>
      </c>
      <c r="M31" s="115" t="n">
        <f aca="false">MROUND(($N$19-E31)/365,1)</f>
        <v>16</v>
      </c>
      <c r="N31" s="116" t="str">
        <f aca="false">IF(AND(L31=1,M31&gt;=16,O31-K31&gt;=365),"yes",IF(AND(L31=2,M31&gt;=18,O31-K31&gt;=730),"yes",IF(AND(L31=3,M31&gt;=21,O31-K31&gt;=1095),"yes","no")))</f>
        <v>no</v>
      </c>
      <c r="O31" s="109" t="n">
        <f aca="false">$N$19</f>
        <v>43851</v>
      </c>
      <c r="P31" s="117" t="n">
        <v>2</v>
      </c>
      <c r="Q31" s="121"/>
      <c r="R31" s="119"/>
    </row>
    <row r="32" customFormat="false" ht="14.4" hidden="false" customHeight="false" outlineLevel="0" collapsed="false">
      <c r="A32" s="95" t="str">
        <f aca="false">IF(YEAR(E32)&lt;=2005,"2","1")</f>
        <v>2</v>
      </c>
      <c r="B32" s="105" t="n">
        <v>9900423</v>
      </c>
      <c r="C32" s="120" t="s">
        <v>90</v>
      </c>
      <c r="D32" s="120" t="s">
        <v>88</v>
      </c>
      <c r="E32" s="109" t="n">
        <v>37153</v>
      </c>
      <c r="F32" s="109" t="n">
        <v>43221</v>
      </c>
      <c r="G32" s="109" t="s">
        <v>91</v>
      </c>
      <c r="H32" s="110" t="s">
        <v>30</v>
      </c>
      <c r="I32" s="111" t="n">
        <v>10</v>
      </c>
      <c r="J32" s="112" t="s">
        <v>66</v>
      </c>
      <c r="K32" s="109" t="n">
        <v>42985</v>
      </c>
      <c r="L32" s="114" t="n">
        <f aca="false">IF(AND(J32="0"),0,IF(AND(J32="1K"),1,IF(AND(J32&lt;="1"),2,IF(AND(J32="2"),3))))</f>
        <v>2</v>
      </c>
      <c r="M32" s="115" t="n">
        <f aca="false">MROUND(($N$19-E32)/365,1)</f>
        <v>18</v>
      </c>
      <c r="N32" s="116" t="str">
        <f aca="false">IF(AND(L32=1,M32&gt;=16,O32-K32&gt;=365),"yes",IF(AND(L32=2,M32&gt;=18,O32-K32&gt;=730),"yes",IF(AND(L32=3,M32&gt;=21,O32-K32&gt;=1095),"yes","no")))</f>
        <v>yes</v>
      </c>
      <c r="O32" s="109" t="n">
        <f aca="false">$N$19</f>
        <v>43851</v>
      </c>
      <c r="P32" s="117" t="n">
        <v>1</v>
      </c>
      <c r="Q32" s="123"/>
      <c r="R32" s="119"/>
    </row>
    <row r="33" customFormat="false" ht="14.4" hidden="false" customHeight="false" outlineLevel="0" collapsed="false">
      <c r="A33" s="95" t="str">
        <f aca="false">IF(YEAR(E33)&lt;=2005,"2","1")</f>
        <v>2</v>
      </c>
      <c r="B33" s="105" t="n">
        <v>9900741</v>
      </c>
      <c r="C33" s="120" t="s">
        <v>92</v>
      </c>
      <c r="D33" s="120" t="s">
        <v>93</v>
      </c>
      <c r="E33" s="109" t="n">
        <v>37893</v>
      </c>
      <c r="F33" s="109" t="n">
        <v>43221</v>
      </c>
      <c r="G33" s="109" t="s">
        <v>91</v>
      </c>
      <c r="H33" s="110" t="s">
        <v>30</v>
      </c>
      <c r="I33" s="111" t="n">
        <v>11</v>
      </c>
      <c r="J33" s="112" t="s">
        <v>72</v>
      </c>
      <c r="K33" s="109" t="n">
        <v>43224</v>
      </c>
      <c r="L33" s="114" t="n">
        <f aca="false">IF(AND(J33="0"),0,IF(AND(J33="1K"),1,IF(AND(J33&lt;="1"),2,IF(AND(J33="2"),3))))</f>
        <v>1</v>
      </c>
      <c r="M33" s="115" t="n">
        <f aca="false">MROUND(($N$19-E33)/365,1)</f>
        <v>16</v>
      </c>
      <c r="N33" s="116" t="str">
        <f aca="false">IF(AND(L33=1,M33&gt;=16,O33-K33&gt;=365),"yes",IF(AND(L33=2,M33&gt;=18,O33-K33&gt;=730),"yes",IF(AND(L33=3,M33&gt;=21,O33-K33&gt;=1095),"yes","no")))</f>
        <v>yes</v>
      </c>
      <c r="O33" s="109" t="n">
        <f aca="false">$N$19</f>
        <v>43851</v>
      </c>
      <c r="P33" s="117" t="n">
        <v>1</v>
      </c>
      <c r="Q33" s="121"/>
      <c r="R33" s="119"/>
    </row>
    <row r="34" customFormat="false" ht="14.4" hidden="false" customHeight="false" outlineLevel="0" collapsed="false">
      <c r="A34" s="95" t="str">
        <f aca="false">IF(YEAR(E34)&lt;=2005,"2","1")</f>
        <v>2</v>
      </c>
      <c r="B34" s="105" t="n">
        <v>9900358</v>
      </c>
      <c r="C34" s="120" t="s">
        <v>94</v>
      </c>
      <c r="D34" s="120" t="s">
        <v>95</v>
      </c>
      <c r="E34" s="109" t="s">
        <v>96</v>
      </c>
      <c r="F34" s="109" t="s">
        <v>97</v>
      </c>
      <c r="G34" s="109" t="s">
        <v>98</v>
      </c>
      <c r="H34" s="110" t="s">
        <v>30</v>
      </c>
      <c r="I34" s="111" t="n">
        <v>12</v>
      </c>
      <c r="J34" s="112" t="s">
        <v>72</v>
      </c>
      <c r="K34" s="109" t="n">
        <v>41157</v>
      </c>
      <c r="L34" s="114" t="n">
        <f aca="false">IF(AND(J34="0"),0,IF(AND(J34="1K"),1,IF(AND(J34&lt;="1"),2,IF(AND(J34="2"),3))))</f>
        <v>1</v>
      </c>
      <c r="M34" s="115" t="n">
        <f aca="false">MROUND(($N$19-E34)/365,1)</f>
        <v>19</v>
      </c>
      <c r="N34" s="116" t="str">
        <f aca="false">IF(AND(L34=1,M34&gt;=16,O34-K34&gt;=365),"yes",IF(AND(L34=2,M34&gt;=18,O34-K34&gt;=730),"yes",IF(AND(L34=3,M34&gt;=21,O34-K34&gt;=1095),"yes","no")))</f>
        <v>yes</v>
      </c>
      <c r="O34" s="109" t="n">
        <f aca="false">$N$19</f>
        <v>43851</v>
      </c>
      <c r="P34" s="117" t="n">
        <v>2</v>
      </c>
      <c r="Q34" s="121"/>
      <c r="R34" s="119"/>
    </row>
    <row r="35" customFormat="false" ht="14.4" hidden="false" customHeight="false" outlineLevel="0" collapsed="false">
      <c r="A35" s="95" t="str">
        <f aca="false">IF(YEAR(E35)&lt;=2005,"2","1")</f>
        <v>2</v>
      </c>
      <c r="B35" s="124" t="n">
        <v>5625899</v>
      </c>
      <c r="C35" s="120" t="s">
        <v>99</v>
      </c>
      <c r="D35" s="120" t="s">
        <v>100</v>
      </c>
      <c r="E35" s="109" t="s">
        <v>101</v>
      </c>
      <c r="F35" s="109" t="s">
        <v>97</v>
      </c>
      <c r="G35" s="109" t="s">
        <v>98</v>
      </c>
      <c r="H35" s="110" t="s">
        <v>36</v>
      </c>
      <c r="I35" s="111" t="n">
        <v>13</v>
      </c>
      <c r="J35" s="112" t="s">
        <v>66</v>
      </c>
      <c r="K35" s="109" t="n">
        <v>43379</v>
      </c>
      <c r="L35" s="114" t="n">
        <f aca="false">IF(AND(J35="0"),0,IF(AND(J35="1K"),1,IF(AND(J35&lt;="1"),2,IF(AND(J35="2"),3))))</f>
        <v>2</v>
      </c>
      <c r="M35" s="115" t="n">
        <f aca="false">MROUND(($N$19-E35)/365,1)</f>
        <v>17</v>
      </c>
      <c r="N35" s="116" t="str">
        <f aca="false">IF(AND(L35=1,M35&gt;=16,O35-K35&gt;=365),"yes",IF(AND(L35=2,M35&gt;=18,O35-K35&gt;=730),"yes",IF(AND(L35=3,M35&gt;=21,O35-K35&gt;=1095),"yes","no")))</f>
        <v>no</v>
      </c>
      <c r="O35" s="109" t="n">
        <f aca="false">$N$19</f>
        <v>43851</v>
      </c>
      <c r="P35" s="117" t="n">
        <v>2</v>
      </c>
      <c r="Q35" s="121"/>
      <c r="R35" s="119"/>
    </row>
    <row r="36" customFormat="false" ht="14.4" hidden="false" customHeight="false" outlineLevel="0" collapsed="false">
      <c r="A36" s="95" t="str">
        <f aca="false">IF(YEAR(E36)&lt;=2005,"2","1")</f>
        <v>2</v>
      </c>
      <c r="B36" s="105" t="n">
        <v>9900478</v>
      </c>
      <c r="C36" s="120" t="s">
        <v>102</v>
      </c>
      <c r="D36" s="120" t="s">
        <v>103</v>
      </c>
      <c r="E36" s="109" t="n">
        <v>27936</v>
      </c>
      <c r="F36" s="109" t="s">
        <v>64</v>
      </c>
      <c r="G36" s="109" t="s">
        <v>65</v>
      </c>
      <c r="H36" s="110" t="s">
        <v>36</v>
      </c>
      <c r="I36" s="111" t="n">
        <v>14</v>
      </c>
      <c r="J36" s="112" t="s">
        <v>78</v>
      </c>
      <c r="K36" s="109" t="n">
        <v>42404</v>
      </c>
      <c r="L36" s="114" t="n">
        <f aca="false">IF(AND(J36="0"),0,IF(AND(J36="1K"),1,IF(AND(J36&lt;="1"),2,IF(AND(J36="2"),3))))</f>
        <v>3</v>
      </c>
      <c r="M36" s="115" t="n">
        <f aca="false">MROUND(($N$19-E36)/365,1)</f>
        <v>44</v>
      </c>
      <c r="N36" s="116" t="str">
        <f aca="false">IF(AND(L36=1,M36&gt;=16,O36-K36&gt;=365),"yes",IF(AND(L36=2,M36&gt;=18,O36-K36&gt;=730),"yes",IF(AND(L36=3,M36&gt;=21,O36-K36&gt;=1095),"yes","no")))</f>
        <v>yes</v>
      </c>
      <c r="O36" s="109" t="n">
        <f aca="false">$N$19</f>
        <v>43851</v>
      </c>
      <c r="P36" s="117" t="n">
        <v>1</v>
      </c>
      <c r="Q36" s="121"/>
      <c r="R36" s="119"/>
    </row>
    <row r="37" customFormat="false" ht="14.4" hidden="false" customHeight="false" outlineLevel="0" collapsed="false">
      <c r="A37" s="95" t="str">
        <f aca="false">IF(YEAR(E37)&lt;=2005,"2","1")</f>
        <v>2</v>
      </c>
      <c r="B37" s="105" t="n">
        <v>9900256</v>
      </c>
      <c r="C37" s="120" t="s">
        <v>104</v>
      </c>
      <c r="D37" s="120" t="s">
        <v>105</v>
      </c>
      <c r="E37" s="109" t="s">
        <v>106</v>
      </c>
      <c r="F37" s="109" t="s">
        <v>64</v>
      </c>
      <c r="G37" s="109" t="s">
        <v>65</v>
      </c>
      <c r="H37" s="110" t="s">
        <v>36</v>
      </c>
      <c r="I37" s="111" t="n">
        <v>15</v>
      </c>
      <c r="J37" s="112" t="s">
        <v>66</v>
      </c>
      <c r="K37" s="109" t="n">
        <v>42128</v>
      </c>
      <c r="L37" s="114" t="n">
        <f aca="false">IF(AND(J37="0"),0,IF(AND(J37="1K"),1,IF(AND(J37&lt;="1"),2,IF(AND(J37="2"),3))))</f>
        <v>2</v>
      </c>
      <c r="M37" s="115" t="n">
        <f aca="false">MROUND(($N$19-E37)/365,1)</f>
        <v>63</v>
      </c>
      <c r="N37" s="116" t="str">
        <f aca="false">IF(AND(L37=1,M37&gt;=16,O37-K37&gt;=365),"yes",IF(AND(L37=2,M37&gt;=18,O37-K37&gt;=730),"yes",IF(AND(L37=3,M37&gt;=21,O37-K37&gt;=1095),"yes","no")))</f>
        <v>yes</v>
      </c>
      <c r="O37" s="109" t="n">
        <f aca="false">$N$19</f>
        <v>43851</v>
      </c>
      <c r="P37" s="117" t="n">
        <v>1</v>
      </c>
      <c r="Q37" s="121"/>
      <c r="R37" s="119"/>
    </row>
    <row r="38" customFormat="false" ht="14.4" hidden="false" customHeight="false" outlineLevel="0" collapsed="false">
      <c r="A38" s="95" t="str">
        <f aca="false">IF(YEAR(E38)&lt;=2005,"2","1")</f>
        <v>2</v>
      </c>
      <c r="B38" s="124" t="n">
        <v>99054870</v>
      </c>
      <c r="C38" s="120" t="s">
        <v>107</v>
      </c>
      <c r="D38" s="120" t="s">
        <v>108</v>
      </c>
      <c r="E38" s="109" t="s">
        <v>109</v>
      </c>
      <c r="F38" s="109" t="s">
        <v>76</v>
      </c>
      <c r="G38" s="109" t="s">
        <v>65</v>
      </c>
      <c r="H38" s="110" t="s">
        <v>36</v>
      </c>
      <c r="I38" s="111" t="n">
        <v>16</v>
      </c>
      <c r="J38" s="112" t="s">
        <v>66</v>
      </c>
      <c r="K38" s="125" t="n">
        <v>43446</v>
      </c>
      <c r="L38" s="114" t="n">
        <f aca="false">IF(AND(J38="0"),0,IF(AND(J38="1K"),1,IF(AND(J38&lt;="1"),2,IF(AND(J38="2"),3))))</f>
        <v>2</v>
      </c>
      <c r="M38" s="115" t="n">
        <f aca="false">MROUND(($N$19-E38)/365,1)</f>
        <v>23</v>
      </c>
      <c r="N38" s="116" t="str">
        <f aca="false">IF(AND(L38=1,M38&gt;=16,O38-K38&gt;=365),"yes",IF(AND(L38=2,M38&gt;=18,O38-K38&gt;=730),"yes",IF(AND(L38=3,M38&gt;=21,O38-K38&gt;=1095),"yes","no")))</f>
        <v>no</v>
      </c>
      <c r="O38" s="109" t="n">
        <f aca="false">$N$19</f>
        <v>43851</v>
      </c>
      <c r="P38" s="117" t="n">
        <v>2</v>
      </c>
      <c r="Q38" s="126"/>
      <c r="R38" s="119"/>
    </row>
    <row r="39" customFormat="false" ht="14.4" hidden="false" customHeight="false" outlineLevel="0" collapsed="false">
      <c r="A39" s="95" t="str">
        <f aca="false">IF(YEAR(E39)&lt;=2005,"2","1")</f>
        <v>2</v>
      </c>
      <c r="B39" s="124" t="n">
        <v>44256</v>
      </c>
      <c r="C39" s="120" t="s">
        <v>110</v>
      </c>
      <c r="D39" s="120" t="s">
        <v>111</v>
      </c>
      <c r="E39" s="109" t="s">
        <v>112</v>
      </c>
      <c r="F39" s="109" t="s">
        <v>76</v>
      </c>
      <c r="G39" s="109" t="s">
        <v>65</v>
      </c>
      <c r="H39" s="110" t="s">
        <v>36</v>
      </c>
      <c r="I39" s="111" t="n">
        <v>17</v>
      </c>
      <c r="J39" s="112" t="s">
        <v>78</v>
      </c>
      <c r="K39" s="125" t="n">
        <v>41795</v>
      </c>
      <c r="L39" s="114" t="n">
        <f aca="false">IF(AND(J39="0"),0,IF(AND(J39="1K"),1,IF(AND(J39&lt;="1"),2,IF(AND(J39="2"),3))))</f>
        <v>3</v>
      </c>
      <c r="M39" s="115" t="n">
        <f aca="false">MROUND(($N$19-E39)/365,1)</f>
        <v>36</v>
      </c>
      <c r="N39" s="116" t="str">
        <f aca="false">IF(AND(L39=1,M39&gt;=16,O39-K39&gt;=365),"yes",IF(AND(L39=2,M39&gt;=18,O39-K39&gt;=730),"yes",IF(AND(L39=3,M39&gt;=21,O39-K39&gt;=1095),"yes","no")))</f>
        <v>yes</v>
      </c>
      <c r="O39" s="109" t="n">
        <f aca="false">$N$19</f>
        <v>43851</v>
      </c>
      <c r="P39" s="117" t="n">
        <v>2</v>
      </c>
      <c r="Q39" s="126"/>
      <c r="R39" s="119"/>
    </row>
    <row r="40" customFormat="false" ht="14.4" hidden="false" customHeight="false" outlineLevel="0" collapsed="false">
      <c r="A40" s="95" t="str">
        <f aca="false">IF(YEAR(E40)&lt;=2005,"2","1")</f>
        <v>2</v>
      </c>
      <c r="B40" s="124" t="n">
        <v>8596524</v>
      </c>
      <c r="C40" s="120" t="s">
        <v>82</v>
      </c>
      <c r="D40" s="120" t="s">
        <v>113</v>
      </c>
      <c r="E40" s="109" t="n">
        <v>34479</v>
      </c>
      <c r="F40" s="109" t="n">
        <v>41671</v>
      </c>
      <c r="G40" s="109" t="n">
        <v>44228</v>
      </c>
      <c r="H40" s="110" t="s">
        <v>36</v>
      </c>
      <c r="I40" s="111" t="n">
        <v>18</v>
      </c>
      <c r="J40" s="112" t="s">
        <v>66</v>
      </c>
      <c r="K40" s="125" t="n">
        <v>42891</v>
      </c>
      <c r="L40" s="114" t="n">
        <f aca="false">IF(AND(J40="0"),0,IF(AND(J40="1K"),1,IF(AND(J40&lt;="1"),2,IF(AND(J40="2"),3))))</f>
        <v>2</v>
      </c>
      <c r="M40" s="115" t="n">
        <f aca="false">MROUND(($N$19-E40)/365,1)</f>
        <v>26</v>
      </c>
      <c r="N40" s="116" t="str">
        <f aca="false">IF(AND(L40=1,M40&gt;=16,O40-K40&gt;=365),"yes",IF(AND(L40=2,M40&gt;=18,O40-K40&gt;=730),"yes",IF(AND(L40=3,M40&gt;=21,O40-K40&gt;=1095),"yes","no")))</f>
        <v>yes</v>
      </c>
      <c r="O40" s="109" t="n">
        <f aca="false">$N$19</f>
        <v>43851</v>
      </c>
      <c r="P40" s="117" t="n">
        <v>2</v>
      </c>
      <c r="Q40" s="126"/>
      <c r="R40" s="119"/>
    </row>
    <row r="41" customFormat="false" ht="14.4" hidden="false" customHeight="false" outlineLevel="0" collapsed="false">
      <c r="A41" s="95" t="str">
        <f aca="false">IF(YEAR(E41)&lt;=2005,"2","1")</f>
        <v>2</v>
      </c>
      <c r="B41" s="105"/>
      <c r="C41" s="127"/>
      <c r="D41" s="127"/>
      <c r="E41" s="128"/>
      <c r="F41" s="128"/>
      <c r="G41" s="128"/>
      <c r="H41" s="129"/>
      <c r="I41" s="111" t="n">
        <v>19</v>
      </c>
      <c r="J41" s="112" t="s">
        <v>114</v>
      </c>
      <c r="K41" s="109"/>
      <c r="L41" s="114" t="n">
        <f aca="false">IF(AND(J41="0"),0,IF(AND(J41="1K"),1,IF(AND(J41&lt;="1"),2,IF(AND(J41="2"),3))))</f>
        <v>0</v>
      </c>
      <c r="M41" s="115" t="n">
        <f aca="false">MROUND(($N$19-E41)/365,1)</f>
        <v>120</v>
      </c>
      <c r="N41" s="116" t="str">
        <f aca="false">IF(AND(L41=1,M41&gt;=16,O41-K41&gt;=365),"yes",IF(AND(L41=2,M41&gt;=18,O41-K41&gt;=730),"yes",IF(AND(L41=3,M41&gt;=21,O41-K41&gt;=1095),"yes","no")))</f>
        <v>no</v>
      </c>
      <c r="O41" s="109" t="n">
        <f aca="false">$N$19</f>
        <v>43851</v>
      </c>
      <c r="P41" s="117" t="n">
        <v>1</v>
      </c>
      <c r="Q41" s="126"/>
      <c r="R41" s="119"/>
    </row>
    <row r="42" customFormat="false" ht="14.4" hidden="false" customHeight="false" outlineLevel="0" collapsed="false">
      <c r="A42" s="95" t="str">
        <f aca="false">IF(YEAR(E42)&lt;=2005,"2","1")</f>
        <v>2</v>
      </c>
      <c r="B42" s="105"/>
      <c r="C42" s="127"/>
      <c r="D42" s="127"/>
      <c r="E42" s="128"/>
      <c r="F42" s="128"/>
      <c r="G42" s="128"/>
      <c r="H42" s="129"/>
      <c r="I42" s="111" t="n">
        <v>20</v>
      </c>
      <c r="J42" s="112" t="s">
        <v>114</v>
      </c>
      <c r="K42" s="109"/>
      <c r="L42" s="114" t="n">
        <f aca="false">IF(AND(J42="0"),0,IF(AND(J42="1K"),1,IF(AND(J42&lt;="1"),2,IF(AND(J42="2"),3))))</f>
        <v>0</v>
      </c>
      <c r="M42" s="115" t="n">
        <f aca="false">MROUND(($N$19-E42)/365,1)</f>
        <v>120</v>
      </c>
      <c r="N42" s="116" t="str">
        <f aca="false">IF(AND(L42=1,M42&gt;=16,O42-K42&gt;=365),"yes",IF(AND(L42=2,M42&gt;=18,O42-K42&gt;=730),"yes",IF(AND(L42=3,M42&gt;=21,O42-K42&gt;=1095),"yes","no")))</f>
        <v>no</v>
      </c>
      <c r="O42" s="109" t="n">
        <f aca="false">$N$19</f>
        <v>43851</v>
      </c>
      <c r="P42" s="117" t="n">
        <v>1</v>
      </c>
      <c r="Q42" s="126"/>
      <c r="R42" s="119"/>
    </row>
    <row r="43" customFormat="false" ht="14.4" hidden="false" customHeight="false" outlineLevel="0" collapsed="false">
      <c r="A43" s="95" t="str">
        <f aca="false">IF(YEAR(E43)&lt;=2005,"2","1")</f>
        <v>2</v>
      </c>
      <c r="B43" s="105"/>
      <c r="C43" s="127"/>
      <c r="D43" s="127"/>
      <c r="E43" s="128"/>
      <c r="F43" s="128"/>
      <c r="G43" s="128"/>
      <c r="H43" s="129"/>
      <c r="I43" s="111" t="n">
        <v>21</v>
      </c>
      <c r="J43" s="112" t="s">
        <v>114</v>
      </c>
      <c r="K43" s="109"/>
      <c r="L43" s="114" t="n">
        <f aca="false">IF(AND(J43="0"),0,IF(AND(J43="1K"),1,IF(AND(J43&lt;="1"),2,IF(AND(J43="2"),3))))</f>
        <v>0</v>
      </c>
      <c r="M43" s="115" t="n">
        <f aca="false">MROUND(($N$19-E43)/365,1)</f>
        <v>120</v>
      </c>
      <c r="N43" s="116" t="str">
        <f aca="false">IF(AND(L43=1,M43&gt;=16,O43-K43&gt;=365),"yes",IF(AND(L43=2,M43&gt;=18,O43-K43&gt;=730),"yes",IF(AND(L43=3,M43&gt;=21,O43-K43&gt;=1095),"yes","no")))</f>
        <v>no</v>
      </c>
      <c r="O43" s="109" t="n">
        <f aca="false">$N$19</f>
        <v>43851</v>
      </c>
      <c r="P43" s="117"/>
      <c r="Q43" s="126"/>
      <c r="R43" s="119"/>
    </row>
    <row r="44" customFormat="false" ht="14.4" hidden="false" customHeight="false" outlineLevel="0" collapsed="false">
      <c r="A44" s="95" t="str">
        <f aca="false">IF(YEAR(E44)&lt;=2005,"2","1")</f>
        <v>2</v>
      </c>
      <c r="B44" s="105"/>
      <c r="C44" s="127"/>
      <c r="D44" s="127"/>
      <c r="E44" s="128"/>
      <c r="F44" s="128"/>
      <c r="G44" s="128"/>
      <c r="H44" s="129"/>
      <c r="I44" s="111" t="n">
        <v>22</v>
      </c>
      <c r="J44" s="112" t="s">
        <v>114</v>
      </c>
      <c r="K44" s="109"/>
      <c r="L44" s="114" t="n">
        <f aca="false">IF(AND(J44="0"),0,IF(AND(J44="1K"),1,IF(AND(J44&lt;="1"),2,IF(AND(J44="2"),3))))</f>
        <v>0</v>
      </c>
      <c r="M44" s="115" t="n">
        <f aca="false">MROUND(($N$19-E44)/365,1)</f>
        <v>120</v>
      </c>
      <c r="N44" s="116" t="str">
        <f aca="false">IF(AND(L44=1,M44&gt;=16,O44-K44&gt;=365),"yes",IF(AND(L44=2,M44&gt;=18,O44-K44&gt;=730),"yes",IF(AND(L44=3,M44&gt;=21,O44-K44&gt;=1095),"yes","no")))</f>
        <v>no</v>
      </c>
      <c r="O44" s="109" t="n">
        <f aca="false">$N$19</f>
        <v>43851</v>
      </c>
      <c r="P44" s="117"/>
      <c r="Q44" s="126"/>
      <c r="R44" s="119"/>
    </row>
    <row r="45" customFormat="false" ht="14.4" hidden="false" customHeight="false" outlineLevel="0" collapsed="false">
      <c r="A45" s="95" t="str">
        <f aca="false">IF(YEAR(E45)&lt;=2005,"2","1")</f>
        <v>2</v>
      </c>
      <c r="B45" s="105"/>
      <c r="C45" s="127"/>
      <c r="D45" s="127"/>
      <c r="E45" s="128"/>
      <c r="F45" s="128"/>
      <c r="G45" s="128"/>
      <c r="H45" s="129"/>
      <c r="I45" s="111" t="n">
        <v>23</v>
      </c>
      <c r="J45" s="112" t="s">
        <v>114</v>
      </c>
      <c r="K45" s="109"/>
      <c r="L45" s="114" t="n">
        <f aca="false">IF(AND(J45="0"),0,IF(AND(J45="1K"),1,IF(AND(J45&lt;="1"),2,IF(AND(J45="2"),3))))</f>
        <v>0</v>
      </c>
      <c r="M45" s="115" t="n">
        <f aca="false">MROUND(($N$19-E45)/365,1)</f>
        <v>120</v>
      </c>
      <c r="N45" s="116" t="str">
        <f aca="false">IF(AND(L45=1,M45&gt;=16,O45-K45&gt;=365),"yes",IF(AND(L45=2,M45&gt;=18,O45-K45&gt;=730),"yes",IF(AND(L45=3,M45&gt;=21,O45-K45&gt;=1095),"yes","no")))</f>
        <v>no</v>
      </c>
      <c r="O45" s="109" t="n">
        <f aca="false">$N$19</f>
        <v>43851</v>
      </c>
      <c r="P45" s="117"/>
      <c r="Q45" s="126"/>
      <c r="R45" s="119"/>
    </row>
    <row r="46" customFormat="false" ht="14.4" hidden="false" customHeight="false" outlineLevel="0" collapsed="false">
      <c r="A46" s="95" t="str">
        <f aca="false">IF(YEAR(E46)&lt;=2005,"2","1")</f>
        <v>2</v>
      </c>
      <c r="B46" s="105"/>
      <c r="C46" s="127"/>
      <c r="D46" s="127"/>
      <c r="E46" s="128"/>
      <c r="F46" s="128"/>
      <c r="G46" s="128"/>
      <c r="H46" s="129"/>
      <c r="I46" s="111" t="n">
        <v>24</v>
      </c>
      <c r="J46" s="112" t="s">
        <v>114</v>
      </c>
      <c r="K46" s="109"/>
      <c r="L46" s="114" t="n">
        <f aca="false">IF(AND(J46="0"),0,IF(AND(J46="1K"),1,IF(AND(J46&lt;="1"),2,IF(AND(J46="2"),3))))</f>
        <v>0</v>
      </c>
      <c r="M46" s="115" t="n">
        <f aca="false">MROUND(($N$19-E46)/365,1)</f>
        <v>120</v>
      </c>
      <c r="N46" s="116" t="str">
        <f aca="false">IF(AND(L46=1,M46&gt;=16,O46-K46&gt;=365),"yes",IF(AND(L46=2,M46&gt;=18,O46-K46&gt;=730),"yes",IF(AND(L46=3,M46&gt;=21,O46-K46&gt;=1095),"yes","no")))</f>
        <v>no</v>
      </c>
      <c r="O46" s="109" t="n">
        <f aca="false">$N$19</f>
        <v>43851</v>
      </c>
      <c r="P46" s="117"/>
      <c r="Q46" s="126"/>
      <c r="R46" s="119"/>
    </row>
    <row r="47" customFormat="false" ht="14.4" hidden="false" customHeight="false" outlineLevel="0" collapsed="false">
      <c r="A47" s="95" t="str">
        <f aca="false">IF(YEAR(E47)&lt;=2005,"2","1")</f>
        <v>2</v>
      </c>
      <c r="B47" s="105"/>
      <c r="C47" s="127"/>
      <c r="D47" s="127"/>
      <c r="E47" s="128"/>
      <c r="F47" s="128"/>
      <c r="G47" s="130"/>
      <c r="H47" s="131"/>
      <c r="I47" s="111" t="n">
        <v>25</v>
      </c>
      <c r="J47" s="112" t="s">
        <v>114</v>
      </c>
      <c r="K47" s="109"/>
      <c r="L47" s="114" t="n">
        <f aca="false">IF(AND(J47="0"),0,IF(AND(J47="1K"),1,IF(AND(J47&lt;="1"),2,IF(AND(J47="2"),3))))</f>
        <v>0</v>
      </c>
      <c r="M47" s="115" t="n">
        <f aca="false">MROUND(($N$19-E47)/365,1)</f>
        <v>120</v>
      </c>
      <c r="N47" s="116" t="str">
        <f aca="false">IF(AND(L47=1,M47&gt;=16,O47-K47&gt;=365),"yes",IF(AND(L47=2,M47&gt;=18,O47-K47&gt;=730),"yes",IF(AND(L47=3,M47&gt;=21,O47-K47&gt;=1095),"yes","no")))</f>
        <v>no</v>
      </c>
      <c r="O47" s="109" t="n">
        <f aca="false">$N$19</f>
        <v>43851</v>
      </c>
      <c r="P47" s="117"/>
      <c r="Q47" s="126"/>
      <c r="R47" s="119"/>
    </row>
    <row r="48" customFormat="false" ht="14.4" hidden="false" customHeight="false" outlineLevel="0" collapsed="false">
      <c r="A48" s="95" t="str">
        <f aca="false">IF(YEAR(E48)&lt;=2005,"2","1")</f>
        <v>2</v>
      </c>
      <c r="B48" s="105"/>
      <c r="C48" s="127"/>
      <c r="D48" s="127"/>
      <c r="E48" s="128"/>
      <c r="F48" s="128"/>
      <c r="G48" s="130"/>
      <c r="H48" s="131"/>
      <c r="I48" s="111" t="n">
        <v>26</v>
      </c>
      <c r="J48" s="112" t="s">
        <v>114</v>
      </c>
      <c r="K48" s="109"/>
      <c r="L48" s="114" t="n">
        <f aca="false">IF(AND(J48="0"),0,IF(AND(J48="1K"),1,IF(AND(J48&lt;="1"),2,IF(AND(J48="2"),3))))</f>
        <v>0</v>
      </c>
      <c r="M48" s="115" t="n">
        <f aca="false">MROUND(($N$19-E48)/365,1)</f>
        <v>120</v>
      </c>
      <c r="N48" s="116" t="str">
        <f aca="false">IF(AND(L48=1,M48&gt;=16,O48-K48&gt;=365),"yes",IF(AND(L48=2,M48&gt;=18,O48-K48&gt;=730),"yes",IF(AND(L48=3,M48&gt;=21,O48-K48&gt;=1095),"yes","no")))</f>
        <v>no</v>
      </c>
      <c r="O48" s="109" t="n">
        <f aca="false">$N$19</f>
        <v>43851</v>
      </c>
      <c r="P48" s="117"/>
      <c r="Q48" s="126"/>
      <c r="R48" s="119"/>
    </row>
    <row r="49" customFormat="false" ht="14.4" hidden="false" customHeight="false" outlineLevel="0" collapsed="false">
      <c r="A49" s="95" t="str">
        <f aca="false">IF(YEAR(E49)&lt;=2005,"2","1")</f>
        <v>2</v>
      </c>
      <c r="B49" s="105"/>
      <c r="C49" s="127"/>
      <c r="D49" s="127"/>
      <c r="E49" s="128"/>
      <c r="F49" s="128"/>
      <c r="G49" s="128"/>
      <c r="H49" s="129"/>
      <c r="I49" s="111" t="n">
        <v>27</v>
      </c>
      <c r="J49" s="112" t="s">
        <v>114</v>
      </c>
      <c r="K49" s="109"/>
      <c r="L49" s="114" t="n">
        <f aca="false">IF(AND(J49="0"),0,IF(AND(J49="1K"),1,IF(AND(J49&lt;="1"),2,IF(AND(J49="2"),3))))</f>
        <v>0</v>
      </c>
      <c r="M49" s="115" t="n">
        <f aca="false">MROUND(($N$19-E49)/365,1)</f>
        <v>120</v>
      </c>
      <c r="N49" s="116" t="str">
        <f aca="false">IF(AND(L49=1,M49&gt;=16,O49-K49&gt;=365),"yes",IF(AND(L49=2,M49&gt;=18,O49-K49&gt;=730),"yes",IF(AND(L49=3,M49&gt;=21,O49-K49&gt;=1095),"yes","no")))</f>
        <v>no</v>
      </c>
      <c r="O49" s="109" t="n">
        <f aca="false">$N$19</f>
        <v>43851</v>
      </c>
      <c r="P49" s="117"/>
      <c r="Q49" s="126"/>
      <c r="R49" s="119"/>
    </row>
    <row r="50" customFormat="false" ht="14.4" hidden="false" customHeight="false" outlineLevel="0" collapsed="false">
      <c r="A50" s="95" t="str">
        <f aca="false">IF(YEAR(E50)&lt;=2005,"2","1")</f>
        <v>2</v>
      </c>
      <c r="B50" s="105"/>
      <c r="C50" s="127"/>
      <c r="D50" s="127"/>
      <c r="E50" s="128"/>
      <c r="F50" s="128"/>
      <c r="G50" s="128"/>
      <c r="H50" s="129"/>
      <c r="I50" s="111" t="n">
        <v>28</v>
      </c>
      <c r="J50" s="112" t="s">
        <v>114</v>
      </c>
      <c r="K50" s="109"/>
      <c r="L50" s="114" t="n">
        <f aca="false">IF(AND(J50="0"),0,IF(AND(J50="1K"),1,IF(AND(J50&lt;="1"),2,IF(AND(J50="2"),3))))</f>
        <v>0</v>
      </c>
      <c r="M50" s="115" t="n">
        <f aca="false">MROUND(($N$19-E50)/365,1)</f>
        <v>120</v>
      </c>
      <c r="N50" s="116" t="str">
        <f aca="false">IF(AND(L50=1,M50&gt;=16,O50-K50&gt;=365),"yes",IF(AND(L50=2,M50&gt;=18,O50-K50&gt;=730),"yes",IF(AND(L50=3,M50&gt;=21,O50-K50&gt;=1095),"yes","no")))</f>
        <v>no</v>
      </c>
      <c r="O50" s="109" t="n">
        <f aca="false">$N$19</f>
        <v>43851</v>
      </c>
      <c r="P50" s="117"/>
      <c r="Q50" s="126"/>
      <c r="R50" s="119"/>
    </row>
    <row r="51" customFormat="false" ht="14.4" hidden="false" customHeight="false" outlineLevel="0" collapsed="false">
      <c r="A51" s="95" t="str">
        <f aca="false">IF(YEAR(E51)&lt;=2005,"2","1")</f>
        <v>2</v>
      </c>
      <c r="B51" s="105"/>
      <c r="C51" s="127"/>
      <c r="D51" s="127"/>
      <c r="E51" s="128"/>
      <c r="F51" s="128"/>
      <c r="G51" s="128"/>
      <c r="H51" s="129"/>
      <c r="I51" s="111" t="n">
        <v>29</v>
      </c>
      <c r="J51" s="112" t="s">
        <v>114</v>
      </c>
      <c r="K51" s="109"/>
      <c r="L51" s="114" t="n">
        <f aca="false">IF(AND(J51="0"),0,IF(AND(J51="1K"),1,IF(AND(J51&lt;="1"),2,IF(AND(J51="2"),3))))</f>
        <v>0</v>
      </c>
      <c r="M51" s="115" t="n">
        <f aca="false">MROUND(($N$19-E51)/365,1)</f>
        <v>120</v>
      </c>
      <c r="N51" s="116" t="str">
        <f aca="false">IF(AND(L51=1,M51&gt;=16,O51-K51&gt;=365),"yes",IF(AND(L51=2,M51&gt;=18,O51-K51&gt;=730),"yes",IF(AND(L51=3,M51&gt;=21,O51-K51&gt;=1095),"yes","no")))</f>
        <v>no</v>
      </c>
      <c r="O51" s="109" t="n">
        <f aca="false">$N$19</f>
        <v>43851</v>
      </c>
      <c r="P51" s="117"/>
      <c r="Q51" s="126"/>
      <c r="R51" s="119"/>
    </row>
    <row r="52" customFormat="false" ht="14.4" hidden="false" customHeight="false" outlineLevel="0" collapsed="false">
      <c r="A52" s="95" t="str">
        <f aca="false">IF(YEAR(E52)&lt;=2005,"2","1")</f>
        <v>2</v>
      </c>
      <c r="B52" s="105"/>
      <c r="C52" s="127"/>
      <c r="D52" s="127"/>
      <c r="E52" s="128"/>
      <c r="F52" s="128"/>
      <c r="G52" s="128"/>
      <c r="H52" s="129"/>
      <c r="I52" s="111" t="n">
        <v>30</v>
      </c>
      <c r="J52" s="112" t="s">
        <v>114</v>
      </c>
      <c r="K52" s="109"/>
      <c r="L52" s="114" t="n">
        <f aca="false">IF(AND(J52="0"),0,IF(AND(J52="1K"),1,IF(AND(J52&lt;="1"),2,IF(AND(J52="2"),3))))</f>
        <v>0</v>
      </c>
      <c r="M52" s="115" t="n">
        <f aca="false">MROUND(($N$19-E52)/365,1)</f>
        <v>120</v>
      </c>
      <c r="N52" s="116" t="str">
        <f aca="false">IF(AND(L52=1,M52&gt;=16,O52-K52&gt;=365),"yes",IF(AND(L52=2,M52&gt;=18,O52-K52&gt;=730),"yes",IF(AND(L52=3,M52&gt;=21,O52-K52&gt;=1095),"yes","no")))</f>
        <v>no</v>
      </c>
      <c r="O52" s="109" t="n">
        <f aca="false">$N$19</f>
        <v>43851</v>
      </c>
      <c r="P52" s="117"/>
      <c r="Q52" s="126"/>
      <c r="R52" s="119"/>
    </row>
    <row r="53" customFormat="false" ht="14.4" hidden="false" customHeight="false" outlineLevel="0" collapsed="false">
      <c r="A53" s="95" t="str">
        <f aca="false">IF(YEAR(E53)&lt;=2005,"2","1")</f>
        <v>2</v>
      </c>
      <c r="B53" s="132"/>
      <c r="C53" s="127"/>
      <c r="D53" s="127"/>
      <c r="E53" s="128"/>
      <c r="F53" s="128"/>
      <c r="G53" s="128"/>
      <c r="H53" s="129"/>
      <c r="I53" s="111" t="n">
        <v>31</v>
      </c>
      <c r="J53" s="112" t="s">
        <v>114</v>
      </c>
      <c r="K53" s="109"/>
      <c r="L53" s="114" t="n">
        <f aca="false">IF(AND(J53="0"),0,IF(AND(J53="1K"),1,IF(AND(J53&lt;="1"),2,IF(AND(J53="2"),3))))</f>
        <v>0</v>
      </c>
      <c r="M53" s="115" t="n">
        <f aca="false">MROUND(($N$19-E53)/365,1)</f>
        <v>120</v>
      </c>
      <c r="N53" s="116" t="str">
        <f aca="false">IF(AND(L53=1,M53&gt;=16,O53-K53&gt;=365),"yes",IF(AND(L53=2,M53&gt;=18,O53-K53&gt;=730),"yes",IF(AND(L53=3,M53&gt;=21,O53-K53&gt;=1095),"yes","no")))</f>
        <v>no</v>
      </c>
      <c r="O53" s="109" t="n">
        <f aca="false">$N$19</f>
        <v>43851</v>
      </c>
      <c r="P53" s="117"/>
      <c r="Q53" s="126"/>
      <c r="R53" s="119"/>
    </row>
    <row r="54" customFormat="false" ht="14.4" hidden="false" customHeight="false" outlineLevel="0" collapsed="false">
      <c r="A54" s="95" t="str">
        <f aca="false">IF(YEAR(E54)&lt;=2005,"2","1")</f>
        <v>2</v>
      </c>
      <c r="B54" s="132"/>
      <c r="C54" s="127"/>
      <c r="D54" s="127"/>
      <c r="E54" s="128"/>
      <c r="F54" s="128"/>
      <c r="G54" s="128"/>
      <c r="H54" s="129"/>
      <c r="I54" s="111" t="n">
        <v>32</v>
      </c>
      <c r="J54" s="112" t="s">
        <v>114</v>
      </c>
      <c r="K54" s="109"/>
      <c r="L54" s="114" t="n">
        <f aca="false">IF(AND(J54="0"),0,IF(AND(J54="1K"),1,IF(AND(J54&lt;="1"),2,IF(AND(J54="2"),3))))</f>
        <v>0</v>
      </c>
      <c r="M54" s="115" t="n">
        <f aca="false">MROUND(($N$19-E54)/365,1)</f>
        <v>120</v>
      </c>
      <c r="N54" s="116" t="str">
        <f aca="false">IF(AND(L54=1,M54&gt;=16,O54-K54&gt;=365),"yes",IF(AND(L54=2,M54&gt;=18,O54-K54&gt;=730),"yes",IF(AND(L54=3,M54&gt;=21,O54-K54&gt;=1095),"yes","no")))</f>
        <v>no</v>
      </c>
      <c r="O54" s="109" t="n">
        <f aca="false">$N$19</f>
        <v>43851</v>
      </c>
      <c r="P54" s="117"/>
      <c r="Q54" s="126"/>
      <c r="R54" s="119"/>
    </row>
    <row r="55" customFormat="false" ht="14.4" hidden="false" customHeight="false" outlineLevel="0" collapsed="false">
      <c r="A55" s="95" t="str">
        <f aca="false">IF(YEAR(E55)&lt;=2005,"2","1")</f>
        <v>2</v>
      </c>
      <c r="B55" s="132"/>
      <c r="C55" s="127"/>
      <c r="D55" s="127"/>
      <c r="E55" s="128"/>
      <c r="F55" s="128"/>
      <c r="G55" s="128"/>
      <c r="H55" s="129"/>
      <c r="I55" s="111" t="n">
        <v>33</v>
      </c>
      <c r="J55" s="112" t="s">
        <v>114</v>
      </c>
      <c r="K55" s="109"/>
      <c r="L55" s="114" t="n">
        <f aca="false">IF(AND(J55="0"),0,IF(AND(J55="1K"),1,IF(AND(J55&lt;="1"),2,IF(AND(J55="2"),3))))</f>
        <v>0</v>
      </c>
      <c r="M55" s="115" t="n">
        <f aca="false">MROUND(($N$19-E55)/365,1)</f>
        <v>120</v>
      </c>
      <c r="N55" s="116" t="str">
        <f aca="false">IF(AND(L55=1,M55&gt;=16,O55-K55&gt;=365),"yes",IF(AND(L55=2,M55&gt;=18,O55-K55&gt;=730),"yes",IF(AND(L55=3,M55&gt;=21,O55-K55&gt;=1095),"yes","no")))</f>
        <v>no</v>
      </c>
      <c r="O55" s="109" t="n">
        <f aca="false">$N$19</f>
        <v>43851</v>
      </c>
      <c r="P55" s="117"/>
      <c r="Q55" s="126"/>
      <c r="R55" s="119"/>
    </row>
    <row r="56" customFormat="false" ht="14.4" hidden="false" customHeight="false" outlineLevel="0" collapsed="false">
      <c r="A56" s="95" t="str">
        <f aca="false">IF(YEAR(E56)&lt;=2005,"2","1")</f>
        <v>2</v>
      </c>
      <c r="C56" s="127"/>
      <c r="D56" s="127"/>
      <c r="E56" s="128"/>
      <c r="F56" s="128"/>
      <c r="G56" s="128"/>
      <c r="H56" s="129"/>
      <c r="I56" s="111" t="n">
        <v>34</v>
      </c>
      <c r="J56" s="112" t="s">
        <v>114</v>
      </c>
      <c r="K56" s="109"/>
      <c r="L56" s="114" t="n">
        <f aca="false">IF(AND(J56="0"),0,IF(AND(J56="1K"),1,IF(AND(J56&lt;="1"),2,IF(AND(J56="2"),3))))</f>
        <v>0</v>
      </c>
      <c r="M56" s="115" t="n">
        <f aca="false">MROUND(($N$19-E56)/365,1)</f>
        <v>120</v>
      </c>
      <c r="N56" s="116" t="str">
        <f aca="false">IF(AND(L56=1,M56&gt;=16,O56-K56&gt;=365),"yes",IF(AND(L56=2,M56&gt;=18,O56-K56&gt;=730),"yes",IF(AND(L56=3,M56&gt;=21,O56-K56&gt;=1095),"yes","no")))</f>
        <v>no</v>
      </c>
      <c r="O56" s="109" t="n">
        <f aca="false">$N$19</f>
        <v>43851</v>
      </c>
      <c r="P56" s="117"/>
      <c r="Q56" s="126"/>
      <c r="R56" s="119"/>
    </row>
    <row r="57" customFormat="false" ht="14.4" hidden="false" customHeight="false" outlineLevel="0" collapsed="false">
      <c r="A57" s="95" t="str">
        <f aca="false">IF(YEAR(E57)&lt;=2005,"2","1")</f>
        <v>2</v>
      </c>
      <c r="B57" s="133"/>
      <c r="C57" s="127"/>
      <c r="D57" s="127"/>
      <c r="E57" s="128"/>
      <c r="F57" s="128"/>
      <c r="G57" s="128"/>
      <c r="H57" s="129"/>
      <c r="I57" s="111" t="n">
        <v>35</v>
      </c>
      <c r="J57" s="112" t="s">
        <v>114</v>
      </c>
      <c r="K57" s="109"/>
      <c r="L57" s="114" t="n">
        <f aca="false">IF(AND(J57="0"),0,IF(AND(J57="1K"),1,IF(AND(J57&lt;="1"),2,IF(AND(J57="2"),3))))</f>
        <v>0</v>
      </c>
      <c r="M57" s="115" t="n">
        <f aca="false">MROUND(($N$19-E57)/365,1)</f>
        <v>120</v>
      </c>
      <c r="N57" s="116" t="str">
        <f aca="false">IF(AND(L57=1,M57&gt;=16,O57-K57&gt;=365),"yes",IF(AND(L57=2,M57&gt;=18,O57-K57&gt;=730),"yes",IF(AND(L57=3,M57&gt;=21,O57-K57&gt;=1095),"yes","no")))</f>
        <v>no</v>
      </c>
      <c r="O57" s="109" t="n">
        <f aca="false">$N$19</f>
        <v>43851</v>
      </c>
      <c r="P57" s="117"/>
      <c r="Q57" s="126"/>
      <c r="R57" s="119"/>
    </row>
    <row r="58" customFormat="false" ht="14.4" hidden="false" customHeight="false" outlineLevel="0" collapsed="false">
      <c r="A58" s="95" t="str">
        <f aca="false">IF(YEAR(E58)&lt;=2005,"2","1")</f>
        <v>2</v>
      </c>
      <c r="B58" s="134"/>
      <c r="C58" s="127"/>
      <c r="D58" s="127"/>
      <c r="E58" s="128"/>
      <c r="F58" s="128"/>
      <c r="G58" s="128"/>
      <c r="H58" s="129"/>
      <c r="I58" s="111" t="n">
        <v>36</v>
      </c>
      <c r="J58" s="112" t="s">
        <v>114</v>
      </c>
      <c r="K58" s="109"/>
      <c r="L58" s="114" t="n">
        <f aca="false">IF(AND(J58="0"),0,IF(AND(J58="1K"),1,IF(AND(J58&lt;="1"),2,IF(AND(J58="2"),3))))</f>
        <v>0</v>
      </c>
      <c r="M58" s="115" t="n">
        <f aca="false">MROUND(($N$19-E58)/365,1)</f>
        <v>120</v>
      </c>
      <c r="N58" s="116" t="str">
        <f aca="false">IF(AND(L58=1,M58&gt;=16,O58-K58&gt;=365),"yes",IF(AND(L58=2,M58&gt;=18,O58-K58&gt;=730),"yes",IF(AND(L58=3,M58&gt;=21,O58-K58&gt;=1095),"yes","no")))</f>
        <v>no</v>
      </c>
      <c r="O58" s="109" t="n">
        <f aca="false">$N$19</f>
        <v>43851</v>
      </c>
      <c r="P58" s="117"/>
      <c r="Q58" s="126"/>
      <c r="R58" s="119"/>
    </row>
    <row r="59" customFormat="false" ht="14.4" hidden="false" customHeight="false" outlineLevel="0" collapsed="false">
      <c r="A59" s="95" t="str">
        <f aca="false">IF(YEAR(E59)&lt;=2005,"2","1")</f>
        <v>2</v>
      </c>
      <c r="B59" s="134"/>
      <c r="C59" s="127"/>
      <c r="D59" s="127"/>
      <c r="E59" s="128"/>
      <c r="F59" s="128"/>
      <c r="G59" s="128"/>
      <c r="H59" s="129"/>
      <c r="I59" s="111" t="n">
        <v>37</v>
      </c>
      <c r="J59" s="112" t="s">
        <v>114</v>
      </c>
      <c r="K59" s="109"/>
      <c r="L59" s="114" t="n">
        <f aca="false">IF(AND(J59="0"),0,IF(AND(J59="1K"),1,IF(AND(J59&lt;="1"),2,IF(AND(J59="2"),3))))</f>
        <v>0</v>
      </c>
      <c r="M59" s="115" t="n">
        <f aca="false">MROUND(($N$19-E59)/365,1)</f>
        <v>120</v>
      </c>
      <c r="N59" s="116" t="str">
        <f aca="false">IF(AND(L59=1,M59&gt;=16,O59-K59&gt;=365),"yes",IF(AND(L59=2,M59&gt;=18,O59-K59&gt;=730),"yes",IF(AND(L59=3,M59&gt;=21,O59-K59&gt;=1095),"yes","no")))</f>
        <v>no</v>
      </c>
      <c r="O59" s="109" t="n">
        <f aca="false">$N$19</f>
        <v>43851</v>
      </c>
      <c r="P59" s="117"/>
      <c r="Q59" s="126"/>
      <c r="R59" s="119"/>
    </row>
    <row r="60" customFormat="false" ht="14.4" hidden="false" customHeight="false" outlineLevel="0" collapsed="false">
      <c r="A60" s="95" t="str">
        <f aca="false">IF(YEAR(E60)&lt;=2005,"2","1")</f>
        <v>2</v>
      </c>
      <c r="B60" s="134"/>
      <c r="C60" s="127"/>
      <c r="D60" s="127"/>
      <c r="E60" s="128"/>
      <c r="F60" s="128"/>
      <c r="G60" s="128"/>
      <c r="H60" s="129"/>
      <c r="I60" s="111" t="n">
        <v>38</v>
      </c>
      <c r="J60" s="112" t="s">
        <v>114</v>
      </c>
      <c r="K60" s="109"/>
      <c r="L60" s="114" t="n">
        <f aca="false">IF(AND(J60="0"),0,IF(AND(J60="1K"),1,IF(AND(J60&lt;="1"),2,IF(AND(J60="2"),3))))</f>
        <v>0</v>
      </c>
      <c r="M60" s="115" t="n">
        <f aca="false">MROUND(($N$19-E60)/365,1)</f>
        <v>120</v>
      </c>
      <c r="N60" s="116" t="str">
        <f aca="false">IF(AND(L60=1,M60&gt;=16,O60-K60&gt;=365),"yes",IF(AND(L60=2,M60&gt;=18,O60-K60&gt;=730),"yes",IF(AND(L60=3,M60&gt;=21,O60-K60&gt;=1095),"yes","no")))</f>
        <v>no</v>
      </c>
      <c r="O60" s="109" t="n">
        <f aca="false">$N$19</f>
        <v>43851</v>
      </c>
      <c r="P60" s="117"/>
      <c r="Q60" s="126"/>
      <c r="R60" s="119"/>
    </row>
    <row r="61" customFormat="false" ht="14.4" hidden="false" customHeight="false" outlineLevel="0" collapsed="false">
      <c r="A61" s="95" t="str">
        <f aca="false">IF(YEAR(E61)&lt;=2005,"2","1")</f>
        <v>2</v>
      </c>
      <c r="B61" s="134"/>
      <c r="C61" s="127"/>
      <c r="D61" s="127"/>
      <c r="E61" s="128"/>
      <c r="F61" s="128"/>
      <c r="G61" s="128"/>
      <c r="H61" s="129"/>
      <c r="I61" s="111" t="n">
        <v>39</v>
      </c>
      <c r="J61" s="112" t="s">
        <v>114</v>
      </c>
      <c r="K61" s="109"/>
      <c r="L61" s="114" t="n">
        <f aca="false">IF(AND(J61="0"),0,IF(AND(J61="1K"),1,IF(AND(J61&lt;="1"),2,IF(AND(J61="2"),3))))</f>
        <v>0</v>
      </c>
      <c r="M61" s="115" t="n">
        <f aca="false">MROUND(($N$19-E61)/365,1)</f>
        <v>120</v>
      </c>
      <c r="N61" s="116" t="str">
        <f aca="false">IF(AND(L61=1,M61&gt;=16,O61-K61&gt;=365),"yes",IF(AND(L61=2,M61&gt;=18,O61-K61&gt;=730),"yes",IF(AND(L61=3,M61&gt;=21,O61-K61&gt;=1095),"yes","no")))</f>
        <v>no</v>
      </c>
      <c r="O61" s="109" t="n">
        <f aca="false">$N$19</f>
        <v>43851</v>
      </c>
      <c r="P61" s="117"/>
      <c r="Q61" s="126"/>
      <c r="R61" s="119"/>
    </row>
    <row r="62" customFormat="false" ht="14.4" hidden="false" customHeight="false" outlineLevel="0" collapsed="false">
      <c r="A62" s="95" t="str">
        <f aca="false">IF(YEAR(E62)&lt;=2005,"2","1")</f>
        <v>2</v>
      </c>
      <c r="B62" s="134"/>
      <c r="C62" s="127"/>
      <c r="D62" s="127"/>
      <c r="E62" s="128"/>
      <c r="F62" s="128"/>
      <c r="G62" s="128"/>
      <c r="H62" s="129"/>
      <c r="I62" s="111" t="n">
        <v>40</v>
      </c>
      <c r="J62" s="112" t="s">
        <v>114</v>
      </c>
      <c r="K62" s="109"/>
      <c r="L62" s="114" t="n">
        <f aca="false">IF(AND(J62="0"),0,IF(AND(J62="1K"),1,IF(AND(J62&lt;="1"),2,IF(AND(J62="2"),3))))</f>
        <v>0</v>
      </c>
      <c r="M62" s="115" t="n">
        <f aca="false">MROUND(($N$19-E62)/365,1)</f>
        <v>120</v>
      </c>
      <c r="N62" s="116" t="str">
        <f aca="false">IF(AND(L62=1,M62&gt;=16,O62-K62&gt;=365),"yes",IF(AND(L62=2,M62&gt;=18,O62-K62&gt;=730),"yes",IF(AND(L62=3,M62&gt;=21,O62-K62&gt;=1095),"yes","no")))</f>
        <v>no</v>
      </c>
      <c r="O62" s="109" t="n">
        <f aca="false">$N$19</f>
        <v>43851</v>
      </c>
      <c r="P62" s="117"/>
      <c r="Q62" s="126"/>
      <c r="R62" s="119"/>
    </row>
    <row r="63" customFormat="false" ht="14.4" hidden="false" customHeight="false" outlineLevel="0" collapsed="false">
      <c r="A63" s="95" t="str">
        <f aca="false">IF(YEAR(E63)&lt;=2005,"2","1")</f>
        <v>2</v>
      </c>
      <c r="B63" s="134"/>
      <c r="C63" s="127"/>
      <c r="D63" s="127"/>
      <c r="E63" s="128"/>
      <c r="F63" s="128"/>
      <c r="G63" s="128"/>
      <c r="H63" s="129"/>
      <c r="I63" s="111" t="n">
        <v>41</v>
      </c>
      <c r="J63" s="112" t="s">
        <v>114</v>
      </c>
      <c r="K63" s="109"/>
      <c r="L63" s="114" t="n">
        <f aca="false">IF(AND(J63="0"),0,IF(AND(J63="1K"),1,IF(AND(J63&lt;="1"),2,IF(AND(J63="2"),3))))</f>
        <v>0</v>
      </c>
      <c r="M63" s="115" t="n">
        <f aca="false">MROUND(($N$19-E63)/365,1)</f>
        <v>120</v>
      </c>
      <c r="N63" s="116" t="str">
        <f aca="false">IF(AND(L63=1,M63&gt;=16,O63-K63&gt;=365),"yes",IF(AND(L63=2,M63&gt;=18,O63-K63&gt;=730),"yes",IF(AND(L63=3,M63&gt;=21,O63-K63&gt;=1095),"yes","no")))</f>
        <v>no</v>
      </c>
      <c r="O63" s="109" t="n">
        <f aca="false">$N$19</f>
        <v>43851</v>
      </c>
      <c r="P63" s="117"/>
      <c r="Q63" s="126"/>
      <c r="R63" s="119"/>
    </row>
    <row r="64" customFormat="false" ht="14.4" hidden="false" customHeight="false" outlineLevel="0" collapsed="false">
      <c r="A64" s="95" t="str">
        <f aca="false">IF(YEAR(E64)&lt;=2005,"2","1")</f>
        <v>2</v>
      </c>
      <c r="B64" s="134"/>
      <c r="C64" s="127"/>
      <c r="D64" s="127"/>
      <c r="E64" s="128"/>
      <c r="F64" s="128"/>
      <c r="G64" s="128"/>
      <c r="H64" s="129"/>
      <c r="I64" s="111" t="n">
        <v>42</v>
      </c>
      <c r="J64" s="112" t="s">
        <v>114</v>
      </c>
      <c r="K64" s="109"/>
      <c r="L64" s="114" t="n">
        <f aca="false">IF(AND(J64="0"),0,IF(AND(J64="1K"),1,IF(AND(J64&lt;="1"),2,IF(AND(J64="2"),3))))</f>
        <v>0</v>
      </c>
      <c r="M64" s="115" t="n">
        <f aca="false">MROUND(($N$19-E64)/365,1)</f>
        <v>120</v>
      </c>
      <c r="N64" s="116" t="str">
        <f aca="false">IF(AND(L64=1,M64&gt;=16,O64-K64&gt;=365),"yes",IF(AND(L64=2,M64&gt;=18,O64-K64&gt;=730),"yes",IF(AND(L64=3,M64&gt;=21,O64-K64&gt;=1095),"yes","no")))</f>
        <v>no</v>
      </c>
      <c r="O64" s="109" t="n">
        <f aca="false">$N$19</f>
        <v>43851</v>
      </c>
      <c r="P64" s="117"/>
      <c r="Q64" s="126"/>
      <c r="R64" s="119"/>
    </row>
    <row r="65" customFormat="false" ht="14.4" hidden="false" customHeight="false" outlineLevel="0" collapsed="false">
      <c r="A65" s="95" t="str">
        <f aca="false">IF(YEAR(E65)&lt;=2005,"2","1")</f>
        <v>2</v>
      </c>
      <c r="B65" s="134"/>
      <c r="C65" s="127"/>
      <c r="D65" s="127"/>
      <c r="E65" s="128"/>
      <c r="F65" s="128"/>
      <c r="G65" s="128"/>
      <c r="H65" s="129"/>
      <c r="I65" s="111" t="n">
        <v>43</v>
      </c>
      <c r="J65" s="112" t="s">
        <v>114</v>
      </c>
      <c r="K65" s="109"/>
      <c r="L65" s="114" t="n">
        <f aca="false">IF(AND(J65="0"),0,IF(AND(J65="1K"),1,IF(AND(J65&lt;="1"),2,IF(AND(J65="2"),3))))</f>
        <v>0</v>
      </c>
      <c r="M65" s="115" t="n">
        <f aca="false">MROUND(($N$19-E65)/365,1)</f>
        <v>120</v>
      </c>
      <c r="N65" s="116" t="str">
        <f aca="false">IF(AND(L65=1,M65&gt;=16,O65-K65&gt;=365),"yes",IF(AND(L65=2,M65&gt;=18,O65-K65&gt;=730),"yes",IF(AND(L65=3,M65&gt;=21,O65-K65&gt;=1095),"yes","no")))</f>
        <v>no</v>
      </c>
      <c r="O65" s="109" t="n">
        <f aca="false">$N$19</f>
        <v>43851</v>
      </c>
      <c r="P65" s="117"/>
      <c r="Q65" s="126"/>
      <c r="R65" s="119"/>
    </row>
    <row r="66" customFormat="false" ht="14.4" hidden="false" customHeight="false" outlineLevel="0" collapsed="false">
      <c r="A66" s="95" t="str">
        <f aca="false">IF(YEAR(E66)&lt;=2005,"2","1")</f>
        <v>2</v>
      </c>
      <c r="B66" s="134"/>
      <c r="C66" s="127"/>
      <c r="D66" s="127"/>
      <c r="E66" s="128"/>
      <c r="F66" s="128"/>
      <c r="G66" s="128"/>
      <c r="H66" s="129"/>
      <c r="I66" s="111" t="n">
        <v>44</v>
      </c>
      <c r="J66" s="112" t="s">
        <v>114</v>
      </c>
      <c r="K66" s="109"/>
      <c r="L66" s="114" t="n">
        <f aca="false">IF(AND(J66="0"),0,IF(AND(J66="1K"),1,IF(AND(J66&lt;="1"),2,IF(AND(J66="2"),3))))</f>
        <v>0</v>
      </c>
      <c r="M66" s="115" t="n">
        <f aca="false">MROUND(($N$19-E66)/365,1)</f>
        <v>120</v>
      </c>
      <c r="N66" s="116" t="str">
        <f aca="false">IF(AND(L66=1,M66&gt;=16,O66-K66&gt;=365),"yes",IF(AND(L66=2,M66&gt;=18,O66-K66&gt;=730),"yes",IF(AND(L66=3,M66&gt;=21,O66-K66&gt;=1095),"yes","no")))</f>
        <v>no</v>
      </c>
      <c r="O66" s="109" t="n">
        <f aca="false">$N$19</f>
        <v>43851</v>
      </c>
      <c r="P66" s="117"/>
      <c r="Q66" s="126"/>
      <c r="R66" s="119"/>
    </row>
    <row r="67" customFormat="false" ht="14.4" hidden="false" customHeight="false" outlineLevel="0" collapsed="false">
      <c r="A67" s="95" t="str">
        <f aca="false">IF(YEAR(E67)&lt;=2005,"2","1")</f>
        <v>2</v>
      </c>
      <c r="B67" s="134"/>
      <c r="C67" s="127"/>
      <c r="D67" s="127"/>
      <c r="E67" s="128"/>
      <c r="F67" s="128"/>
      <c r="G67" s="128"/>
      <c r="H67" s="129"/>
      <c r="I67" s="111" t="n">
        <v>45</v>
      </c>
      <c r="J67" s="112" t="s">
        <v>114</v>
      </c>
      <c r="K67" s="109"/>
      <c r="L67" s="114" t="n">
        <f aca="false">IF(AND(J67="0"),0,IF(AND(J67="1K"),1,IF(AND(J67&lt;="1"),2,IF(AND(J67="2"),3))))</f>
        <v>0</v>
      </c>
      <c r="M67" s="115" t="n">
        <f aca="false">MROUND(($N$19-E67)/365,1)</f>
        <v>120</v>
      </c>
      <c r="N67" s="116" t="str">
        <f aca="false">IF(AND(L67=1,M67&gt;=16,O67-K67&gt;=365),"yes",IF(AND(L67=2,M67&gt;=18,O67-K67&gt;=730),"yes",IF(AND(L67=3,M67&gt;=21,O67-K67&gt;=1095),"yes","no")))</f>
        <v>no</v>
      </c>
      <c r="O67" s="109" t="n">
        <f aca="false">$N$19</f>
        <v>43851</v>
      </c>
      <c r="P67" s="117"/>
      <c r="Q67" s="126"/>
      <c r="R67" s="119"/>
    </row>
    <row r="68" customFormat="false" ht="14.4" hidden="false" customHeight="false" outlineLevel="0" collapsed="false">
      <c r="A68" s="95" t="str">
        <f aca="false">IF(YEAR(E68)&lt;=2005,"2","1")</f>
        <v>2</v>
      </c>
      <c r="B68" s="134"/>
      <c r="C68" s="127"/>
      <c r="D68" s="127"/>
      <c r="E68" s="128"/>
      <c r="F68" s="128"/>
      <c r="G68" s="128"/>
      <c r="H68" s="129"/>
      <c r="I68" s="111" t="n">
        <v>46</v>
      </c>
      <c r="J68" s="112" t="s">
        <v>114</v>
      </c>
      <c r="K68" s="109"/>
      <c r="L68" s="114" t="n">
        <f aca="false">IF(AND(J68="0"),0,IF(AND(J68="1K"),1,IF(AND(J68&lt;="1"),2,IF(AND(J68="2"),3))))</f>
        <v>0</v>
      </c>
      <c r="M68" s="115" t="n">
        <f aca="false">MROUND(($N$19-E68)/365,1)</f>
        <v>120</v>
      </c>
      <c r="N68" s="116" t="str">
        <f aca="false">IF(AND(L68=1,M68&gt;=16,O68-K68&gt;=365),"yes",IF(AND(L68=2,M68&gt;=18,O68-K68&gt;=730),"yes",IF(AND(L68=3,M68&gt;=21,O68-K68&gt;=1095),"yes","no")))</f>
        <v>no</v>
      </c>
      <c r="O68" s="109" t="n">
        <f aca="false">$N$19</f>
        <v>43851</v>
      </c>
      <c r="P68" s="117"/>
      <c r="Q68" s="126"/>
      <c r="R68" s="119"/>
    </row>
    <row r="69" customFormat="false" ht="14.4" hidden="false" customHeight="false" outlineLevel="0" collapsed="false">
      <c r="A69" s="95" t="str">
        <f aca="false">IF(YEAR(E69)&lt;=2005,"2","1")</f>
        <v>2</v>
      </c>
      <c r="B69" s="134"/>
      <c r="C69" s="135"/>
      <c r="D69" s="135"/>
      <c r="E69" s="128"/>
      <c r="F69" s="128"/>
      <c r="G69" s="128"/>
      <c r="H69" s="129"/>
      <c r="I69" s="111" t="n">
        <v>47</v>
      </c>
      <c r="J69" s="112" t="s">
        <v>114</v>
      </c>
      <c r="K69" s="109"/>
      <c r="L69" s="114" t="n">
        <f aca="false">IF(AND(J69="0"),0,IF(AND(J69="1K"),1,IF(AND(J69&lt;="1"),2,IF(AND(J69="2"),3))))</f>
        <v>0</v>
      </c>
      <c r="M69" s="115" t="n">
        <f aca="false">MROUND(($N$19-E69)/365,1)</f>
        <v>120</v>
      </c>
      <c r="N69" s="116" t="str">
        <f aca="false">IF(AND(L69=1,M69&gt;=16,O69-K69&gt;=365),"yes",IF(AND(L69=2,M69&gt;=18,O69-K69&gt;=730),"yes",IF(AND(L69=3,M69&gt;=21,O69-K69&gt;=1095),"yes","no")))</f>
        <v>no</v>
      </c>
      <c r="O69" s="109"/>
      <c r="P69" s="117"/>
      <c r="Q69" s="126"/>
      <c r="R69" s="119"/>
    </row>
    <row r="70" customFormat="false" ht="14.4" hidden="false" customHeight="false" outlineLevel="0" collapsed="false">
      <c r="A70" s="95" t="str">
        <f aca="false">IF(YEAR(E70)&lt;=2004,"2","1")</f>
        <v>2</v>
      </c>
      <c r="B70" s="134"/>
      <c r="C70" s="135"/>
      <c r="D70" s="135"/>
      <c r="E70" s="128"/>
      <c r="F70" s="128"/>
      <c r="G70" s="136"/>
      <c r="H70" s="129"/>
      <c r="I70" s="111" t="n">
        <v>48</v>
      </c>
      <c r="J70" s="112" t="s">
        <v>114</v>
      </c>
      <c r="K70" s="109"/>
      <c r="L70" s="114" t="n">
        <f aca="false">IF(AND(J70="0"),0,IF(AND(J70="1K"),1,IF(AND(J70&lt;="1"),2,IF(AND(J70="2"),3))))</f>
        <v>0</v>
      </c>
      <c r="M70" s="115" t="n">
        <f aca="false">MROUND(($N$19-E70)/365,1)</f>
        <v>120</v>
      </c>
      <c r="N70" s="116" t="str">
        <f aca="false">IF(AND(L70=1,M70&gt;=16,O70-K70&gt;=365),"yes",IF(AND(L70=2,M70&gt;=18,O70-K70&gt;=730),"yes",IF(AND(L70=3,M70&gt;=21,O70-K70&gt;=1095),"yes","no")))</f>
        <v>no</v>
      </c>
      <c r="O70" s="109"/>
      <c r="P70" s="117"/>
      <c r="Q70" s="126"/>
      <c r="R70" s="119"/>
    </row>
    <row r="71" customFormat="false" ht="14.4" hidden="false" customHeight="false" outlineLevel="0" collapsed="false">
      <c r="A71" s="95" t="str">
        <f aca="false">IF(YEAR(E71)&lt;=2004,"2","1")</f>
        <v>2</v>
      </c>
      <c r="B71" s="134"/>
      <c r="C71" s="135"/>
      <c r="D71" s="135"/>
      <c r="E71" s="137"/>
      <c r="F71" s="128"/>
      <c r="G71" s="136"/>
      <c r="H71" s="129"/>
      <c r="I71" s="111" t="n">
        <v>49</v>
      </c>
      <c r="J71" s="112" t="s">
        <v>114</v>
      </c>
      <c r="K71" s="109"/>
      <c r="L71" s="114" t="n">
        <f aca="false">IF(AND(J71="0"),0,IF(AND(J71="1K"),1,IF(AND(J71&lt;="1"),2,IF(AND(J71="2"),3))))</f>
        <v>0</v>
      </c>
      <c r="M71" s="115" t="n">
        <f aca="false">MROUND(($N$19-E71)/365,1)</f>
        <v>120</v>
      </c>
      <c r="N71" s="116" t="str">
        <f aca="false">IF(AND(L71=1,M71&gt;=16,O71-K71&gt;=365),"yes",IF(AND(L71=2,M71&gt;=18,O71-K71&gt;=730),"yes",IF(AND(L71=3,M71&gt;=21,O71-K71&gt;=1095),"yes","no")))</f>
        <v>no</v>
      </c>
      <c r="O71" s="109"/>
      <c r="P71" s="117"/>
      <c r="Q71" s="126"/>
      <c r="R71" s="119"/>
    </row>
    <row r="72" customFormat="false" ht="15" hidden="false" customHeight="false" outlineLevel="0" collapsed="false">
      <c r="A72" s="95" t="str">
        <f aca="false">IF(YEAR(E72)&lt;=2004,"2","1")</f>
        <v>2</v>
      </c>
      <c r="B72" s="138"/>
      <c r="C72" s="139"/>
      <c r="D72" s="139"/>
      <c r="E72" s="140"/>
      <c r="F72" s="141"/>
      <c r="G72" s="142"/>
      <c r="H72" s="143"/>
      <c r="I72" s="111" t="n">
        <v>50</v>
      </c>
      <c r="J72" s="112" t="s">
        <v>114</v>
      </c>
      <c r="K72" s="109"/>
      <c r="L72" s="114" t="n">
        <f aca="false">IF(AND(J72="0"),0,IF(AND(J72="1K"),1,IF(AND(J72&lt;="1"),2,IF(AND(J72="2"),3))))</f>
        <v>0</v>
      </c>
      <c r="M72" s="144" t="n">
        <f aca="false">MROUND(($N$19-E72)/365,1)</f>
        <v>120</v>
      </c>
      <c r="N72" s="145" t="str">
        <f aca="false">IF(AND(L72=1,M72&gt;=16,O72-K72&gt;=365),"yes",IF(AND(L72=2,M72&gt;=18,O72-K72&gt;=730),"yes",IF(AND(L72=3,M72&gt;=21,O72-K72&gt;=1095),"yes","no")))</f>
        <v>no</v>
      </c>
      <c r="O72" s="146"/>
      <c r="P72" s="147"/>
      <c r="Q72" s="148"/>
      <c r="R72" s="149"/>
    </row>
    <row r="73" s="134" customFormat="true" ht="16.2" hidden="false" customHeight="false" outlineLevel="0" collapsed="false">
      <c r="C73" s="150"/>
      <c r="D73" s="151" t="n">
        <f aca="false">COUNTIF(D25:D72,"&lt;&gt;")</f>
        <v>16</v>
      </c>
      <c r="E73" s="152"/>
      <c r="F73" s="133"/>
      <c r="G73" s="150"/>
      <c r="H73" s="153"/>
      <c r="I73" s="154"/>
      <c r="J73" s="155"/>
      <c r="K73" s="156"/>
      <c r="L73" s="157"/>
      <c r="M73" s="153"/>
      <c r="N73" s="158"/>
      <c r="O73" s="159"/>
      <c r="P73" s="160"/>
      <c r="Q73" s="161"/>
      <c r="R73" s="162"/>
    </row>
    <row r="74" s="134" customFormat="true" ht="14.4" hidden="false" customHeight="false" outlineLevel="0" collapsed="false">
      <c r="D74" s="162"/>
      <c r="H74" s="162"/>
      <c r="I74" s="162"/>
      <c r="J74" s="162"/>
      <c r="K74" s="163"/>
      <c r="L74" s="162"/>
      <c r="M74" s="164"/>
      <c r="N74" s="165"/>
      <c r="O74" s="166"/>
      <c r="P74" s="167"/>
      <c r="Q74" s="168"/>
      <c r="R74" s="169"/>
    </row>
    <row r="75" s="134" customFormat="true" ht="14.4" hidden="false" customHeight="false" outlineLevel="0" collapsed="false">
      <c r="K75" s="170"/>
      <c r="M75" s="171"/>
      <c r="N75" s="153"/>
      <c r="O75" s="153"/>
      <c r="P75" s="153"/>
      <c r="Q75" s="153"/>
      <c r="R75" s="169"/>
    </row>
    <row r="76" s="134" customFormat="true" ht="14.4" hidden="false" customHeight="false" outlineLevel="0" collapsed="false">
      <c r="J76" s="172" t="n">
        <f aca="false">COUNTIF(J25:J72,1)-192</f>
        <v>-184</v>
      </c>
      <c r="K76" s="170"/>
      <c r="N76" s="162"/>
      <c r="O76" s="162"/>
      <c r="P76" s="162"/>
      <c r="Q76" s="162"/>
    </row>
  </sheetData>
  <sheetProtection sheet="true" objects="true" scenarios="true"/>
  <mergeCells count="41">
    <mergeCell ref="F2:I2"/>
    <mergeCell ref="A4:K4"/>
    <mergeCell ref="G5:I5"/>
    <mergeCell ref="J5:K5"/>
    <mergeCell ref="G6:I6"/>
    <mergeCell ref="J6:K6"/>
    <mergeCell ref="G7:I7"/>
    <mergeCell ref="J7:K7"/>
    <mergeCell ref="G8:I8"/>
    <mergeCell ref="J8:K8"/>
    <mergeCell ref="G9:I9"/>
    <mergeCell ref="J9:K9"/>
    <mergeCell ref="G10:I10"/>
    <mergeCell ref="J10:K10"/>
    <mergeCell ref="A12:C12"/>
    <mergeCell ref="E12:F12"/>
    <mergeCell ref="H12:J12"/>
    <mergeCell ref="A13:B13"/>
    <mergeCell ref="E13:F13"/>
    <mergeCell ref="H13:J13"/>
    <mergeCell ref="A14:B14"/>
    <mergeCell ref="A15:B15"/>
    <mergeCell ref="E15:I15"/>
    <mergeCell ref="A16:B16"/>
    <mergeCell ref="E16:H16"/>
    <mergeCell ref="A17:B17"/>
    <mergeCell ref="A18:B18"/>
    <mergeCell ref="A19:B19"/>
    <mergeCell ref="L19:M19"/>
    <mergeCell ref="N19:O19"/>
    <mergeCell ref="P19:P20"/>
    <mergeCell ref="A20:B20"/>
    <mergeCell ref="I20:I22"/>
    <mergeCell ref="J20:J23"/>
    <mergeCell ref="K20:K23"/>
    <mergeCell ref="L20:L23"/>
    <mergeCell ref="N20:N23"/>
    <mergeCell ref="O20:O23"/>
    <mergeCell ref="P21:P22"/>
    <mergeCell ref="A22:F22"/>
    <mergeCell ref="Q23:R23"/>
  </mergeCells>
  <conditionalFormatting sqref="P25:P72">
    <cfRule type="cellIs" priority="2" operator="greaterThan" aboveAverage="0" equalAverage="0" bottom="0" percent="0" rank="0" text="" dxfId="0">
      <formula>1</formula>
    </cfRule>
  </conditionalFormatting>
  <conditionalFormatting sqref="Q25:Q28">
    <cfRule type="cellIs" priority="3" operator="greaterThan" aboveAverage="0" equalAverage="0" bottom="0" percent="0" rank="0" text="" dxfId="1">
      <formula>$P$25&gt;1</formula>
    </cfRule>
    <cfRule type="containsText" priority="4" operator="containsText" aboveAverage="0" equalAverage="0" bottom="0" percent="0" rank="0" text="1" dxfId="2"/>
  </conditionalFormatting>
  <conditionalFormatting sqref="P25:P72">
    <cfRule type="colorScale" priority="5">
      <colorScale>
        <cfvo type="num" val="1"/>
        <cfvo type="num" val="2"/>
        <color rgb="FF00B050"/>
        <color rgb="FFFF0000"/>
      </colorScale>
    </cfRule>
  </conditionalFormatting>
  <conditionalFormatting sqref="N25:N72">
    <cfRule type="colorScale" priority="6">
      <colorScale>
        <cfvo type="formula" val="&quot;yes&quot;"/>
        <cfvo type="formula" val="0"/>
        <color rgb="FF00B050"/>
        <color rgb="FFFF0000"/>
      </colorScale>
    </cfRule>
  </conditionalFormatting>
  <conditionalFormatting sqref="N25:N72">
    <cfRule type="containsText" priority="7" operator="containsText" aboveAverage="0" equalAverage="0" bottom="0" percent="0" rank="0" text="yes" dxfId="3"/>
  </conditionalFormatting>
  <dataValidations count="5">
    <dataValidation allowBlank="true" error="seul jour, mois, année" operator="between" prompt="jour mois année&#10;day month Year" showDropDown="false" showErrorMessage="true" showInputMessage="true" sqref="O25:O72 K26:K72" type="date">
      <formula1>1</formula1>
      <formula2>54887</formula2>
    </dataValidation>
    <dataValidation allowBlank="true" error="1K = Kyu&#10;1;2 = Dan" operator="between" prompt="1K = Kyu&#10;1;2 = Dan" showDropDown="false" showErrorMessage="true" showInputMessage="true" sqref="J25:J72" type="none">
      <formula1>0</formula1>
      <formula2>0</formula2>
    </dataValidation>
    <dataValidation allowBlank="true" error="seul numéro  DAN" operator="between" showDropDown="false" showErrorMessage="true" showInputMessage="true" sqref="L25:L72" type="whole">
      <formula1>0</formula1>
      <formula2>10</formula2>
    </dataValidation>
    <dataValidation allowBlank="true" error="Vérifier l'âge" operator="between" prompt=" 1 Dan= Minimum 16 ans" promptTitle="Conditions" showDropDown="false" showErrorMessage="true" showInputMessage="true" sqref="M25:M72" type="whole">
      <formula1>1</formula1>
      <formula2>3</formula2>
    </dataValidation>
    <dataValidation allowBlank="true" error="seul numéro  DAN" operator="between" showDropDown="false" showErrorMessage="true" showInputMessage="true" sqref="O73:O74" type="whole">
      <formula1>1</formula1>
      <formula2>10</formula2>
    </dataValidation>
  </dataValidation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&amp;L&amp;F&amp;CWNF &amp;D&amp;Rj-m mangilli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4.4" zeroHeight="false" outlineLevelRow="0" outlineLevelCol="0"/>
  <cols>
    <col collapsed="false" customWidth="true" hidden="false" outlineLevel="0" max="1025" min="1" style="0" width="10.54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2014-12-11T09:20:40Z</dcterms:created>
  <dc:creator>Stephan Strauss</dc:creator>
  <dc:description/>
  <dc:language>fr-FR</dc:language>
  <cp:lastModifiedBy>General Secretary WNF jean-marie mangilli</cp:lastModifiedBy>
  <cp:lastPrinted>2020-01-05T09:20:24Z</cp:lastPrinted>
  <dcterms:modified xsi:type="dcterms:W3CDTF">2020-01-05T09:20:37Z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